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tabRatio="722" firstSheet="34" activeTab="36"/>
  </bookViews>
  <sheets>
    <sheet name="目录" sheetId="36" r:id="rId1"/>
    <sheet name="1-1一般公共预算收入情况表" sheetId="1" r:id="rId2"/>
    <sheet name="1-2一般公共预算支出情况表" sheetId="2" r:id="rId3"/>
    <sheet name="1-3本级一般公共预算收入情况表" sheetId="3" r:id="rId4"/>
    <sheet name="1-4本级一般公共预算支出情况表（公开到项级）" sheetId="4" r:id="rId5"/>
    <sheet name="1-5本级一般公共预算基本支出情况表（公开到款级）" sheetId="5" r:id="rId6"/>
    <sheet name="1-6税收返还和转移支付情况表" sheetId="34" r:id="rId7"/>
    <sheet name="1-7一般公共预算支出表（州、市对下转移支付）" sheetId="6" r:id="rId8"/>
    <sheet name="1-8分地区税收返还和转移支付预算表" sheetId="7" r:id="rId9"/>
    <sheet name="1-9本级“三公”经费预算财政拨款情况统计表" sheetId="8" r:id="rId10"/>
    <sheet name="2-1政府性基金预算收入情况表" sheetId="9" r:id="rId11"/>
    <sheet name="2-2政府性基金预算支出情况表" sheetId="10" r:id="rId12"/>
    <sheet name="2-3本级政府性基金预算收入情况表" sheetId="11" r:id="rId13"/>
    <sheet name="2-4本级政府性基金预算支出情况表（公开到项级）" sheetId="12" r:id="rId14"/>
    <sheet name="2-5政府性基金转移支付表" sheetId="13" r:id="rId15"/>
    <sheet name="2-6政府性基金支出（州市对下转移支付）" sheetId="37" r:id="rId16"/>
    <sheet name="3-1国有资本经营收入预算情况表" sheetId="14" r:id="rId17"/>
    <sheet name="3-2国有资本经营支出预算情况表" sheetId="15" r:id="rId18"/>
    <sheet name="3-3本级国有资本经营收入预算情况表" sheetId="16" r:id="rId19"/>
    <sheet name="3-4本级国有资本经营支出预算情况表（公开到项级）" sheetId="17" r:id="rId20"/>
    <sheet name="3-5国有资本经营预算转移支付表" sheetId="35" r:id="rId21"/>
    <sheet name="3-6国有资本经营预算转移支付表 （分地区）" sheetId="18" r:id="rId22"/>
    <sheet name="3-7 国有资本经营预算转移支付表（分项目）" sheetId="19" r:id="rId23"/>
    <sheet name="4-1社会保险基金收入预算情况表" sheetId="20" r:id="rId24"/>
    <sheet name="4-2社会保险基金支出预算情况表" sheetId="21" r:id="rId25"/>
    <sheet name="4-3本级社会保险基金收入预算情况表" sheetId="22" r:id="rId26"/>
    <sheet name="4-4本级社会保险基金支出预算情况表" sheetId="23" r:id="rId27"/>
    <sheet name="5-1   2019年地方政府债务限额及余额预算情况表" sheetId="24" r:id="rId28"/>
    <sheet name="5-2  2019年地方政府一般债务余额情况表" sheetId="25" r:id="rId29"/>
    <sheet name="5-3  本级2019年地方政府一般债务余额情况表" sheetId="26" r:id="rId30"/>
    <sheet name="5-4 2019年地方政府专项债务余额情况表" sheetId="27" r:id="rId31"/>
    <sheet name="5-5 本级2019年地方政府专项债务余额情况表（本级）" sheetId="28" r:id="rId32"/>
    <sheet name="5-6 地方政府债券发行及还本付息情况表" sheetId="29" r:id="rId33"/>
    <sheet name="5-7 2020年本级政府专项债务限额和余额情况表" sheetId="30" r:id="rId34"/>
    <sheet name="5-8 2020年年初新增地方政府债券资金安排表" sheetId="31" r:id="rId35"/>
    <sheet name="6-1重大政策和重点项目绩效目标表" sheetId="32" r:id="rId36"/>
    <sheet name="6-2重点工作情况解释说明汇总表" sheetId="33" r:id="rId37"/>
  </sheets>
  <externalReferences>
    <externalReference r:id="rId38"/>
    <externalReference r:id="rId39"/>
    <externalReference r:id="rId40"/>
  </externalReferences>
  <definedNames>
    <definedName name="_xlnm._FilterDatabase" localSheetId="1" hidden="1">'1-1一般公共预算收入情况表'!$A$4:$E$40</definedName>
    <definedName name="_xlnm._FilterDatabase" localSheetId="2" hidden="1">'1-2一般公共预算支出情况表'!$A$3:$F$38</definedName>
    <definedName name="_xlnm._FilterDatabase" localSheetId="4" hidden="1">'1-4本级一般公共预算支出情况表（公开到项级）'!$A$3:$D$1316</definedName>
    <definedName name="_xlnm._FilterDatabase" localSheetId="5" hidden="1">'1-5本级一般公共预算基本支出情况表（公开到款级）'!$A$3:$B$31</definedName>
    <definedName name="_xlnm._FilterDatabase" localSheetId="7" hidden="1">'1-7一般公共预算支出表（州、市对下转移支付）'!$A$3:$B$26</definedName>
    <definedName name="_xlnm._FilterDatabase" localSheetId="10" hidden="1">'2-1政府性基金预算收入情况表'!$A$3:$D$32</definedName>
    <definedName name="_xlnm._FilterDatabase" localSheetId="11" hidden="1">'2-2政府性基金预算支出情况表'!$A$3:$D$47</definedName>
    <definedName name="_xlnm._FilterDatabase" localSheetId="12" hidden="1">'2-3本级政府性基金预算收入情况表'!$A$3:$D$32</definedName>
    <definedName name="_xlnm._FilterDatabase" localSheetId="13" hidden="1">'2-4本级政府性基金预算支出情况表（公开到项级）'!$A$3:$D$72</definedName>
    <definedName name="_xlnm._FilterDatabase" localSheetId="14" hidden="1">'2-5政府性基金转移支付表'!$A$3:$D$15</definedName>
    <definedName name="_xlnm._FilterDatabase" localSheetId="16" hidden="1">'3-1国有资本经营收入预算情况表'!$A$3:$D$38</definedName>
    <definedName name="_xlnm._FilterDatabase" localSheetId="17" hidden="1">'3-2国有资本经营支出预算情况表'!$A$3:$D$24</definedName>
    <definedName name="_xlnm._FilterDatabase" localSheetId="18" hidden="1">'3-3本级国有资本经营收入预算情况表'!$A$3:$D$38</definedName>
    <definedName name="_xlnm._FilterDatabase" localSheetId="19" hidden="1">'3-4本级国有资本经营支出预算情况表（公开到项级）'!$A$3:$D$24</definedName>
    <definedName name="_xlnm._FilterDatabase" localSheetId="23" hidden="1">'4-1社会保险基金收入预算情况表'!$A$3:$D$41</definedName>
    <definedName name="_xlnm._FilterDatabase" localSheetId="24" hidden="1">'4-2社会保险基金支出预算情况表'!$A$3:$D$24</definedName>
    <definedName name="_xlnm._FilterDatabase" localSheetId="25" hidden="1">'4-3本级社会保险基金收入预算情况表'!$A$3:$D$41</definedName>
    <definedName name="_xlnm._FilterDatabase" localSheetId="26" hidden="1">'4-4本级社会保险基金支出预算情况表'!$A$3:$D$24</definedName>
    <definedName name="_xlnm._FilterDatabase" localSheetId="3" hidden="1">'1-3本级一般公共预算收入情况表'!$A$3:$D$27</definedName>
    <definedName name="_lst_r_地方财政预算表2015年全省汇总_10_科目编码名称" localSheetId="23">[1]_ESList!$A$1:$A$27</definedName>
    <definedName name="_lst_r_地方财政预算表2015年全省汇总_10_科目编码名称" localSheetId="24">[1]_ESList!$A$1:$A$27</definedName>
    <definedName name="_lst_r_地方财政预算表2015年全省汇总_10_科目编码名称" localSheetId="25">[1]_ESList!$A$1:$A$27</definedName>
    <definedName name="_lst_r_地方财政预算表2015年全省汇总_10_科目编码名称" localSheetId="26">[1]_ESList!$A$1:$A$27</definedName>
    <definedName name="_lst_r_地方财政预算表2015年全省汇总_10_科目编码名称">[2]_ESList!$A$1:$A$27</definedName>
    <definedName name="_xlnm.Print_Area" localSheetId="2">'1-2一般公共预算支出情况表'!$A$1:$D$38</definedName>
    <definedName name="_xlnm.Print_Area" localSheetId="3">'1-3本级一般公共预算收入情况表'!$A$1:$D$39</definedName>
    <definedName name="_xlnm.Print_Area" localSheetId="4">'1-4本级一般公共预算支出情况表（公开到项级）'!$A$1:$D$1316</definedName>
    <definedName name="_xlnm.Print_Area" localSheetId="10">'2-1政府性基金预算收入情况表'!$A$1:$D$32</definedName>
    <definedName name="_xlnm.Print_Area" localSheetId="11">'2-2政府性基金预算支出情况表'!$A$1:$D$47</definedName>
    <definedName name="_xlnm.Print_Area" localSheetId="12">'2-3本级政府性基金预算收入情况表'!$A$1:$D$32</definedName>
    <definedName name="_xlnm.Print_Area" localSheetId="13">'2-4本级政府性基金预算支出情况表（公开到项级）'!$A$1:$D$72</definedName>
    <definedName name="_xlnm.Print_Area" localSheetId="16">'3-1国有资本经营收入预算情况表'!$A$1:$D$38</definedName>
    <definedName name="_xlnm.Print_Area" localSheetId="17">'3-2国有资本经营支出预算情况表'!$A$1:$D$24</definedName>
    <definedName name="_xlnm.Print_Area" localSheetId="18">'3-3本级国有资本经营收入预算情况表'!$A$1:$D$38</definedName>
    <definedName name="_xlnm.Print_Area" localSheetId="19">'3-4本级国有资本经营支出预算情况表（公开到项级）'!$A$1:$D$25</definedName>
    <definedName name="_xlnm.Print_Area" localSheetId="23">'4-1社会保险基金收入预算情况表'!$A$1:$D$41</definedName>
    <definedName name="_xlnm.Print_Area" localSheetId="24">'4-2社会保险基金支出预算情况表'!$A$1:$D$24</definedName>
    <definedName name="_xlnm.Print_Area" localSheetId="25">'4-3本级社会保险基金收入预算情况表'!$A$1:$D$41</definedName>
    <definedName name="_xlnm.Print_Area" localSheetId="26">'4-4本级社会保险基金支出预算情况表'!$A$1:$D$24</definedName>
    <definedName name="_xlnm.Print_Titles" localSheetId="1">'1-1一般公共预算收入情况表'!$2:$4</definedName>
    <definedName name="_xlnm.Print_Titles" localSheetId="2">'1-2一般公共预算支出情况表'!$1:$3</definedName>
    <definedName name="_xlnm.Print_Titles" localSheetId="3">'1-3本级一般公共预算收入情况表'!$1:$2</definedName>
    <definedName name="_xlnm.Print_Titles" localSheetId="4">'1-4本级一般公共预算支出情况表（公开到项级）'!$1:$3</definedName>
    <definedName name="_xlnm.Print_Titles" localSheetId="10">'2-1政府性基金预算收入情况表'!$1:$3</definedName>
    <definedName name="_xlnm.Print_Titles" localSheetId="11">'2-2政府性基金预算支出情况表'!$1:$3</definedName>
    <definedName name="_xlnm.Print_Titles" localSheetId="12">'2-3本级政府性基金预算收入情况表'!$1:$3</definedName>
    <definedName name="_xlnm.Print_Titles" localSheetId="13">'2-4本级政府性基金预算支出情况表（公开到项级）'!$1:$3</definedName>
    <definedName name="_xlnm.Print_Titles" localSheetId="16">'3-1国有资本经营收入预算情况表'!$1:$3</definedName>
    <definedName name="_xlnm.Print_Titles" localSheetId="17">'3-2国有资本经营支出预算情况表'!$1:$3</definedName>
    <definedName name="_xlnm.Print_Titles" localSheetId="18">'3-3本级国有资本经营收入预算情况表'!$1:$3</definedName>
    <definedName name="_xlnm.Print_Titles" localSheetId="23">'4-1社会保险基金收入预算情况表'!$1:$3</definedName>
    <definedName name="_xlnm.Print_Titles" localSheetId="25">'4-3本级社会保险基金收入预算情况表'!$1:$3</definedName>
    <definedName name="专项收入年初预算数" localSheetId="2">#REF!</definedName>
    <definedName name="专项收入年初预算数" localSheetId="23">#REF!</definedName>
    <definedName name="专项收入年初预算数" localSheetId="24">#REF!</definedName>
    <definedName name="专项收入年初预算数" localSheetId="25">#REF!</definedName>
    <definedName name="专项收入年初预算数" localSheetId="26">#REF!</definedName>
    <definedName name="专项收入年初预算数">#REF!</definedName>
    <definedName name="专项收入全年预计数" localSheetId="2">#REF!</definedName>
    <definedName name="专项收入全年预计数" localSheetId="23">#REF!</definedName>
    <definedName name="专项收入全年预计数" localSheetId="24">#REF!</definedName>
    <definedName name="专项收入全年预计数" localSheetId="25">#REF!</definedName>
    <definedName name="专项收入全年预计数" localSheetId="26">#REF!</definedName>
    <definedName name="专项收入全年预计数">#REF!</definedName>
    <definedName name="_xlnm.Print_Area" localSheetId="5">'1-5本级一般公共预算基本支出情况表（公开到款级）'!$A$1:$B$31</definedName>
    <definedName name="_xlnm.Print_Titles" localSheetId="5">'1-5本级一般公共预算基本支出情况表（公开到款级）'!$1:$3</definedName>
    <definedName name="_xlnm.Print_Area" localSheetId="14">'2-5政府性基金转移支付表'!$A$1:$D$16</definedName>
    <definedName name="_xlnm.Print_Titles" localSheetId="14">'2-5政府性基金转移支付表'!$1:$3</definedName>
    <definedName name="专项收入年初预算数" localSheetId="14">#REF!</definedName>
    <definedName name="专项收入全年预计数" localSheetId="14">#REF!</definedName>
    <definedName name="专项收入年初预算数" localSheetId="9">#REF!</definedName>
    <definedName name="专项收入全年预计数" localSheetId="9">#REF!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专项收入年初预算数" localSheetId="32">#REF!</definedName>
    <definedName name="专项收入全年预计数" localSheetId="32">#REF!</definedName>
    <definedName name="专项收入年初预算数" localSheetId="33">#REF!</definedName>
    <definedName name="专项收入全年预计数" localSheetId="33">#REF!</definedName>
    <definedName name="专项收入年初预算数" localSheetId="34">#REF!</definedName>
    <definedName name="专项收入全年预计数" localSheetId="34">#REF!</definedName>
    <definedName name="专项收入年初预算数" localSheetId="35">#REF!</definedName>
    <definedName name="专项收入全年预计数" localSheetId="35">#REF!</definedName>
    <definedName name="专项收入年初预算数" localSheetId="36">#REF!</definedName>
    <definedName name="专项收入全年预计数" localSheetId="36">#REF!</definedName>
    <definedName name="_xlnm.Print_Area" localSheetId="35">'6-1重大政策和重点项目绩效目标表'!#REF!</definedName>
    <definedName name="_xlnm.Print_Area" localSheetId="8">'1-8分地区税收返还和转移支付预算表'!$A$1:$E$7</definedName>
    <definedName name="_xlnm.Print_Titles" localSheetId="8">'1-8分地区税收返还和转移支付预算表'!$1:$3</definedName>
    <definedName name="_xlnm.Print_Area" localSheetId="7">'1-7一般公共预算支出表（州、市对下转移支付）'!$A$1:$B$26</definedName>
    <definedName name="_xlnm.Print_Titles" localSheetId="7">'1-7一般公共预算支出表（州、市对下转移支付）'!$1:$3</definedName>
  </definedNames>
  <calcPr calcId="144525" concurrentCalc="0"/>
</workbook>
</file>

<file path=xl/comments1.xml><?xml version="1.0" encoding="utf-8"?>
<comments xmlns="http://schemas.openxmlformats.org/spreadsheetml/2006/main">
  <authors>
    <author/>
  </authors>
  <commentList>
    <comment ref="B5" authorId="0">
      <text>
        <r>
          <rPr>
            <sz val="9"/>
            <color indexed="8"/>
            <rFont val="宋体"/>
            <charset val="134"/>
          </rPr>
          <t xml:space="preserve">	</t>
        </r>
      </text>
    </comment>
    <comment ref="B6" authorId="0">
      <text>
        <r>
          <rPr>
            <sz val="9"/>
            <color indexed="8"/>
            <rFont val="宋体"/>
            <charset val="134"/>
          </rPr>
          <t xml:space="preserve">	</t>
        </r>
      </text>
    </comment>
    <comment ref="B7" authorId="0">
      <text>
        <r>
          <rPr>
            <sz val="9"/>
            <color indexed="8"/>
            <rFont val="宋体"/>
            <charset val="134"/>
          </rPr>
          <t xml:space="preserve">	</t>
        </r>
      </text>
    </comment>
    <comment ref="B8" authorId="0">
      <text>
        <r>
          <rPr>
            <sz val="9"/>
            <color indexed="8"/>
            <rFont val="宋体"/>
            <charset val="134"/>
          </rPr>
          <t xml:space="preserve">	</t>
        </r>
      </text>
    </comment>
    <comment ref="B9" authorId="0">
      <text>
        <r>
          <rPr>
            <sz val="9"/>
            <color indexed="8"/>
            <rFont val="宋体"/>
            <charset val="134"/>
          </rPr>
          <t xml:space="preserve">	</t>
        </r>
      </text>
    </comment>
    <comment ref="B10" authorId="0">
      <text>
        <r>
          <rPr>
            <sz val="9"/>
            <color indexed="8"/>
            <rFont val="宋体"/>
            <charset val="134"/>
          </rPr>
          <t xml:space="preserve">	</t>
        </r>
      </text>
    </comment>
    <comment ref="B11" authorId="0">
      <text>
        <r>
          <rPr>
            <sz val="9"/>
            <color indexed="8"/>
            <rFont val="宋体"/>
            <charset val="134"/>
          </rPr>
          <t xml:space="preserve">	</t>
        </r>
      </text>
    </comment>
    <comment ref="B12" authorId="0">
      <text>
        <r>
          <rPr>
            <sz val="9"/>
            <color indexed="8"/>
            <rFont val="宋体"/>
            <charset val="134"/>
          </rPr>
          <t xml:space="preserve">	</t>
        </r>
      </text>
    </comment>
    <comment ref="B13" authorId="0">
      <text>
        <r>
          <rPr>
            <sz val="9"/>
            <color indexed="8"/>
            <rFont val="宋体"/>
            <charset val="134"/>
          </rPr>
          <t xml:space="preserve">	</t>
        </r>
      </text>
    </comment>
    <comment ref="B14" authorId="0">
      <text>
        <r>
          <rPr>
            <sz val="9"/>
            <color indexed="8"/>
            <rFont val="宋体"/>
            <charset val="134"/>
          </rPr>
          <t xml:space="preserve">	</t>
        </r>
      </text>
    </comment>
    <comment ref="B15" authorId="0">
      <text>
        <r>
          <rPr>
            <sz val="9"/>
            <color indexed="8"/>
            <rFont val="宋体"/>
            <charset val="134"/>
          </rPr>
          <t xml:space="preserve">	</t>
        </r>
      </text>
    </comment>
    <comment ref="B16" authorId="0">
      <text>
        <r>
          <rPr>
            <sz val="9"/>
            <color indexed="8"/>
            <rFont val="宋体"/>
            <charset val="134"/>
          </rPr>
          <t xml:space="preserve">	</t>
        </r>
      </text>
    </comment>
    <comment ref="B17" authorId="0">
      <text>
        <r>
          <rPr>
            <sz val="9"/>
            <color indexed="8"/>
            <rFont val="宋体"/>
            <charset val="134"/>
          </rPr>
          <t xml:space="preserve">	</t>
        </r>
      </text>
    </comment>
    <comment ref="B18" authorId="0">
      <text>
        <r>
          <rPr>
            <sz val="9"/>
            <color indexed="8"/>
            <rFont val="宋体"/>
            <charset val="134"/>
          </rPr>
          <t xml:space="preserve">	</t>
        </r>
      </text>
    </comment>
    <comment ref="B19" authorId="0">
      <text>
        <r>
          <rPr>
            <sz val="9"/>
            <color indexed="8"/>
            <rFont val="宋体"/>
            <charset val="134"/>
          </rPr>
          <t xml:space="preserve">	</t>
        </r>
      </text>
    </comment>
    <comment ref="B20" authorId="0">
      <text>
        <r>
          <rPr>
            <sz val="9"/>
            <color indexed="8"/>
            <rFont val="宋体"/>
            <charset val="134"/>
          </rPr>
          <t xml:space="preserve">	</t>
        </r>
      </text>
    </comment>
    <comment ref="B21" authorId="0">
      <text>
        <r>
          <rPr>
            <sz val="9"/>
            <color indexed="8"/>
            <rFont val="宋体"/>
            <charset val="134"/>
          </rPr>
          <t xml:space="preserve">	</t>
        </r>
      </text>
    </comment>
    <comment ref="B22" authorId="0">
      <text>
        <r>
          <rPr>
            <sz val="9"/>
            <color indexed="8"/>
            <rFont val="宋体"/>
            <charset val="134"/>
          </rPr>
          <t xml:space="preserve">	</t>
        </r>
      </text>
    </comment>
    <comment ref="B23" authorId="0">
      <text>
        <r>
          <rPr>
            <sz val="9"/>
            <color indexed="8"/>
            <rFont val="宋体"/>
            <charset val="134"/>
          </rPr>
          <t xml:space="preserve">	</t>
        </r>
      </text>
    </comment>
    <comment ref="B24" authorId="0">
      <text>
        <r>
          <rPr>
            <sz val="9"/>
            <color indexed="8"/>
            <rFont val="宋体"/>
            <charset val="134"/>
          </rPr>
          <t xml:space="preserve">	</t>
        </r>
      </text>
    </comment>
    <comment ref="B26" authorId="0">
      <text>
        <r>
          <rPr>
            <sz val="9"/>
            <color indexed="8"/>
            <rFont val="宋体"/>
            <charset val="134"/>
          </rPr>
          <t xml:space="preserve">	</t>
        </r>
      </text>
    </comment>
    <comment ref="B27" authorId="0">
      <text>
        <r>
          <rPr>
            <sz val="9"/>
            <color indexed="8"/>
            <rFont val="宋体"/>
            <charset val="134"/>
          </rPr>
          <t xml:space="preserve">	</t>
        </r>
      </text>
    </comment>
    <comment ref="B28" authorId="0">
      <text>
        <r>
          <rPr>
            <sz val="9"/>
            <color indexed="8"/>
            <rFont val="宋体"/>
            <charset val="134"/>
          </rPr>
          <t xml:space="preserve">	</t>
        </r>
      </text>
    </comment>
    <comment ref="B29" authorId="0">
      <text>
        <r>
          <rPr>
            <sz val="9"/>
            <color indexed="8"/>
            <rFont val="宋体"/>
            <charset val="134"/>
          </rPr>
          <t xml:space="preserve">	</t>
        </r>
      </text>
    </comment>
    <comment ref="B31" authorId="0">
      <text>
        <r>
          <rPr>
            <sz val="9"/>
            <color indexed="8"/>
            <rFont val="宋体"/>
            <charset val="134"/>
          </rPr>
          <t xml:space="preserve">	</t>
        </r>
      </text>
    </comment>
    <comment ref="B34" authorId="0">
      <text>
        <r>
          <rPr>
            <sz val="9"/>
            <color indexed="8"/>
            <rFont val="宋体"/>
            <charset val="134"/>
          </rPr>
          <t xml:space="preserve">	</t>
        </r>
      </text>
    </comment>
    <comment ref="B36" authorId="0">
      <text>
        <r>
          <rPr>
            <sz val="9"/>
            <color indexed="8"/>
            <rFont val="宋体"/>
            <charset val="134"/>
          </rPr>
          <t xml:space="preserve">	</t>
        </r>
      </text>
    </comment>
    <comment ref="B37" authorId="0">
      <text>
        <r>
          <rPr>
            <sz val="9"/>
            <color indexed="8"/>
            <rFont val="宋体"/>
            <charset val="134"/>
          </rPr>
          <t xml:space="preserve">	</t>
        </r>
      </text>
    </comment>
    <comment ref="B38" authorId="0">
      <text>
        <r>
          <rPr>
            <sz val="9"/>
            <color indexed="8"/>
            <rFont val="宋体"/>
            <charset val="134"/>
          </rPr>
          <t xml:space="preserve">	</t>
        </r>
      </text>
    </comment>
  </commentList>
</comments>
</file>

<file path=xl/comments2.xml><?xml version="1.0" encoding="utf-8"?>
<comments xmlns="http://schemas.openxmlformats.org/spreadsheetml/2006/main">
  <authors>
    <author/>
  </authors>
  <commentList>
    <comment ref="B4" authorId="0">
      <text>
        <r>
          <rPr>
            <sz val="9"/>
            <color indexed="8"/>
            <rFont val="宋体"/>
            <charset val="134"/>
          </rPr>
          <t xml:space="preserve">	</t>
        </r>
      </text>
    </comment>
    <comment ref="B5" authorId="0">
      <text>
        <r>
          <rPr>
            <sz val="9"/>
            <color indexed="8"/>
            <rFont val="宋体"/>
            <charset val="134"/>
          </rPr>
          <t xml:space="preserve">	</t>
        </r>
      </text>
    </comment>
    <comment ref="B6" authorId="0">
      <text>
        <r>
          <rPr>
            <sz val="9"/>
            <color indexed="8"/>
            <rFont val="宋体"/>
            <charset val="134"/>
          </rPr>
          <t xml:space="preserve">	</t>
        </r>
      </text>
    </comment>
    <comment ref="B7" authorId="0">
      <text>
        <r>
          <rPr>
            <sz val="9"/>
            <color indexed="8"/>
            <rFont val="宋体"/>
            <charset val="134"/>
          </rPr>
          <t xml:space="preserve">	</t>
        </r>
      </text>
    </comment>
    <comment ref="B8" authorId="0">
      <text>
        <r>
          <rPr>
            <sz val="9"/>
            <color indexed="8"/>
            <rFont val="宋体"/>
            <charset val="134"/>
          </rPr>
          <t xml:space="preserve">	</t>
        </r>
      </text>
    </comment>
    <comment ref="B9" authorId="0">
      <text>
        <r>
          <rPr>
            <sz val="9"/>
            <color indexed="8"/>
            <rFont val="宋体"/>
            <charset val="134"/>
          </rPr>
          <t xml:space="preserve">	</t>
        </r>
      </text>
    </comment>
    <comment ref="B10" authorId="0">
      <text>
        <r>
          <rPr>
            <sz val="9"/>
            <color indexed="8"/>
            <rFont val="宋体"/>
            <charset val="134"/>
          </rPr>
          <t xml:space="preserve">	</t>
        </r>
      </text>
    </comment>
    <comment ref="B11" authorId="0">
      <text>
        <r>
          <rPr>
            <sz val="9"/>
            <color indexed="8"/>
            <rFont val="宋体"/>
            <charset val="134"/>
          </rPr>
          <t xml:space="preserve">	</t>
        </r>
      </text>
    </comment>
    <comment ref="B12" authorId="0">
      <text>
        <r>
          <rPr>
            <sz val="9"/>
            <color indexed="8"/>
            <rFont val="宋体"/>
            <charset val="134"/>
          </rPr>
          <t xml:space="preserve">	</t>
        </r>
      </text>
    </comment>
    <comment ref="B13" authorId="0">
      <text>
        <r>
          <rPr>
            <sz val="9"/>
            <color indexed="8"/>
            <rFont val="宋体"/>
            <charset val="134"/>
          </rPr>
          <t xml:space="preserve">	</t>
        </r>
      </text>
    </comment>
    <comment ref="B14" authorId="0">
      <text>
        <r>
          <rPr>
            <sz val="9"/>
            <color indexed="8"/>
            <rFont val="宋体"/>
            <charset val="134"/>
          </rPr>
          <t xml:space="preserve">	</t>
        </r>
      </text>
    </comment>
    <comment ref="B15" authorId="0">
      <text>
        <r>
          <rPr>
            <sz val="9"/>
            <color indexed="8"/>
            <rFont val="宋体"/>
            <charset val="134"/>
          </rPr>
          <t xml:space="preserve">	</t>
        </r>
      </text>
    </comment>
    <comment ref="B16" authorId="0">
      <text>
        <r>
          <rPr>
            <sz val="9"/>
            <color indexed="8"/>
            <rFont val="宋体"/>
            <charset val="134"/>
          </rPr>
          <t xml:space="preserve">	</t>
        </r>
      </text>
    </comment>
    <comment ref="B17" authorId="0">
      <text>
        <r>
          <rPr>
            <sz val="9"/>
            <color indexed="8"/>
            <rFont val="宋体"/>
            <charset val="134"/>
          </rPr>
          <t xml:space="preserve">	</t>
        </r>
      </text>
    </comment>
    <comment ref="B18" authorId="0">
      <text>
        <r>
          <rPr>
            <sz val="9"/>
            <color indexed="8"/>
            <rFont val="宋体"/>
            <charset val="134"/>
          </rPr>
          <t xml:space="preserve">	</t>
        </r>
      </text>
    </comment>
    <comment ref="B19" authorId="0">
      <text>
        <r>
          <rPr>
            <sz val="9"/>
            <color indexed="8"/>
            <rFont val="宋体"/>
            <charset val="134"/>
          </rPr>
          <t xml:space="preserve">	</t>
        </r>
      </text>
    </comment>
    <comment ref="B20" authorId="0">
      <text>
        <r>
          <rPr>
            <sz val="9"/>
            <color indexed="8"/>
            <rFont val="宋体"/>
            <charset val="134"/>
          </rPr>
          <t xml:space="preserve">	</t>
        </r>
      </text>
    </comment>
    <comment ref="B21" authorId="0">
      <text>
        <r>
          <rPr>
            <sz val="9"/>
            <color indexed="8"/>
            <rFont val="宋体"/>
            <charset val="134"/>
          </rPr>
          <t xml:space="preserve">	</t>
        </r>
      </text>
    </comment>
    <comment ref="B22" authorId="0">
      <text>
        <r>
          <rPr>
            <sz val="9"/>
            <color indexed="8"/>
            <rFont val="宋体"/>
            <charset val="134"/>
          </rPr>
          <t xml:space="preserve">	</t>
        </r>
      </text>
    </comment>
    <comment ref="B23" authorId="0">
      <text>
        <r>
          <rPr>
            <sz val="9"/>
            <color indexed="8"/>
            <rFont val="宋体"/>
            <charset val="134"/>
          </rPr>
          <t xml:space="preserve">	</t>
        </r>
      </text>
    </comment>
    <comment ref="B25" authorId="0">
      <text>
        <r>
          <rPr>
            <sz val="9"/>
            <color indexed="8"/>
            <rFont val="宋体"/>
            <charset val="134"/>
          </rPr>
          <t xml:space="preserve">	</t>
        </r>
      </text>
    </comment>
    <comment ref="B26" authorId="0">
      <text>
        <r>
          <rPr>
            <sz val="9"/>
            <color indexed="8"/>
            <rFont val="宋体"/>
            <charset val="134"/>
          </rPr>
          <t xml:space="preserve">	</t>
        </r>
      </text>
    </comment>
    <comment ref="B27" authorId="0">
      <text>
        <r>
          <rPr>
            <sz val="9"/>
            <color indexed="8"/>
            <rFont val="宋体"/>
            <charset val="134"/>
          </rPr>
          <t xml:space="preserve">	</t>
        </r>
      </text>
    </comment>
    <comment ref="B28" authorId="0">
      <text>
        <r>
          <rPr>
            <sz val="9"/>
            <color indexed="8"/>
            <rFont val="宋体"/>
            <charset val="134"/>
          </rPr>
          <t xml:space="preserve">	</t>
        </r>
      </text>
    </comment>
    <comment ref="B30" authorId="0">
      <text>
        <r>
          <rPr>
            <sz val="9"/>
            <color indexed="8"/>
            <rFont val="宋体"/>
            <charset val="134"/>
          </rPr>
          <t xml:space="preserve">	</t>
        </r>
      </text>
    </comment>
    <comment ref="B33" authorId="0">
      <text>
        <r>
          <rPr>
            <sz val="9"/>
            <color indexed="8"/>
            <rFont val="宋体"/>
            <charset val="134"/>
          </rPr>
          <t xml:space="preserve">	</t>
        </r>
      </text>
    </comment>
    <comment ref="B35" authorId="0">
      <text>
        <r>
          <rPr>
            <sz val="9"/>
            <color indexed="8"/>
            <rFont val="宋体"/>
            <charset val="134"/>
          </rPr>
          <t xml:space="preserve">	</t>
        </r>
      </text>
    </comment>
    <comment ref="B36" authorId="0">
      <text>
        <r>
          <rPr>
            <sz val="9"/>
            <color indexed="8"/>
            <rFont val="宋体"/>
            <charset val="134"/>
          </rPr>
          <t xml:space="preserve">	</t>
        </r>
      </text>
    </comment>
    <comment ref="B37" authorId="0">
      <text>
        <r>
          <rPr>
            <sz val="9"/>
            <color indexed="8"/>
            <rFont val="宋体"/>
            <charset val="134"/>
          </rPr>
          <t xml:space="preserve">	</t>
        </r>
      </text>
    </comment>
  </commentList>
</comments>
</file>

<file path=xl/comments3.xml><?xml version="1.0" encoding="utf-8"?>
<comments xmlns="http://schemas.openxmlformats.org/spreadsheetml/2006/main">
  <authors>
    <author/>
  </authors>
  <commentList>
    <comment ref="D6" authorId="0">
      <text>
        <r>
          <rPr>
            <sz val="9"/>
            <color indexed="8"/>
            <rFont val="宋体"/>
            <charset val="134"/>
          </rPr>
          <t xml:space="preserve">	</t>
        </r>
      </text>
    </comment>
    <comment ref="D7" authorId="0">
      <text>
        <r>
          <rPr>
            <sz val="9"/>
            <color indexed="8"/>
            <rFont val="宋体"/>
            <charset val="134"/>
          </rPr>
          <t xml:space="preserve">	</t>
        </r>
      </text>
    </comment>
    <comment ref="D9" authorId="0">
      <text>
        <r>
          <rPr>
            <sz val="9"/>
            <color indexed="8"/>
            <rFont val="宋体"/>
            <charset val="134"/>
          </rPr>
          <t xml:space="preserve">	</t>
        </r>
      </text>
    </comment>
    <comment ref="D12" authorId="0">
      <text>
        <r>
          <rPr>
            <sz val="9"/>
            <color indexed="8"/>
            <rFont val="宋体"/>
            <charset val="134"/>
          </rPr>
          <t xml:space="preserve">	</t>
        </r>
      </text>
    </comment>
    <comment ref="D16" authorId="0">
      <text>
        <r>
          <rPr>
            <sz val="9"/>
            <color indexed="8"/>
            <rFont val="宋体"/>
            <charset val="134"/>
          </rPr>
          <t xml:space="preserve">	</t>
        </r>
      </text>
    </comment>
    <comment ref="D18" authorId="0">
      <text>
        <r>
          <rPr>
            <sz val="9"/>
            <color indexed="8"/>
            <rFont val="宋体"/>
            <charset val="134"/>
          </rPr>
          <t xml:space="preserve">	</t>
        </r>
      </text>
    </comment>
    <comment ref="D19" authorId="0">
      <text>
        <r>
          <rPr>
            <sz val="9"/>
            <color indexed="8"/>
            <rFont val="宋体"/>
            <charset val="134"/>
          </rPr>
          <t xml:space="preserve">	</t>
        </r>
      </text>
    </comment>
    <comment ref="D20" authorId="0">
      <text>
        <r>
          <rPr>
            <sz val="9"/>
            <color indexed="8"/>
            <rFont val="宋体"/>
            <charset val="134"/>
          </rPr>
          <t xml:space="preserve">	</t>
        </r>
      </text>
    </comment>
    <comment ref="D21" authorId="0">
      <text>
        <r>
          <rPr>
            <sz val="9"/>
            <color indexed="8"/>
            <rFont val="宋体"/>
            <charset val="134"/>
          </rPr>
          <t xml:space="preserve">	</t>
        </r>
      </text>
    </comment>
    <comment ref="D22" authorId="0">
      <text>
        <r>
          <rPr>
            <sz val="9"/>
            <color indexed="8"/>
            <rFont val="宋体"/>
            <charset val="134"/>
          </rPr>
          <t xml:space="preserve">	</t>
        </r>
      </text>
    </comment>
    <comment ref="D23" authorId="0">
      <text>
        <r>
          <rPr>
            <sz val="9"/>
            <color indexed="8"/>
            <rFont val="宋体"/>
            <charset val="134"/>
          </rPr>
          <t xml:space="preserve">	</t>
        </r>
      </text>
    </comment>
    <comment ref="D25" authorId="0">
      <text>
        <r>
          <rPr>
            <sz val="9"/>
            <color indexed="8"/>
            <rFont val="宋体"/>
            <charset val="134"/>
          </rPr>
          <t xml:space="preserve">	</t>
        </r>
      </text>
    </comment>
    <comment ref="D27" authorId="0">
      <text>
        <r>
          <rPr>
            <sz val="9"/>
            <color indexed="8"/>
            <rFont val="宋体"/>
            <charset val="134"/>
          </rPr>
          <t xml:space="preserve">	</t>
        </r>
      </text>
    </comment>
    <comment ref="D28" authorId="0">
      <text>
        <r>
          <rPr>
            <sz val="9"/>
            <color indexed="8"/>
            <rFont val="宋体"/>
            <charset val="134"/>
          </rPr>
          <t xml:space="preserve">	</t>
        </r>
      </text>
    </comment>
    <comment ref="D29" authorId="0">
      <text>
        <r>
          <rPr>
            <sz val="9"/>
            <color indexed="8"/>
            <rFont val="宋体"/>
            <charset val="134"/>
          </rPr>
          <t xml:space="preserve">	</t>
        </r>
      </text>
    </comment>
    <comment ref="D33" authorId="0">
      <text>
        <r>
          <rPr>
            <sz val="9"/>
            <color indexed="8"/>
            <rFont val="宋体"/>
            <charset val="134"/>
          </rPr>
          <t xml:space="preserve">	</t>
        </r>
      </text>
    </comment>
    <comment ref="D35" authorId="0">
      <text>
        <r>
          <rPr>
            <sz val="9"/>
            <color indexed="8"/>
            <rFont val="宋体"/>
            <charset val="134"/>
          </rPr>
          <t xml:space="preserve">	</t>
        </r>
      </text>
    </comment>
    <comment ref="D36" authorId="0">
      <text>
        <r>
          <rPr>
            <sz val="9"/>
            <color indexed="8"/>
            <rFont val="宋体"/>
            <charset val="134"/>
          </rPr>
          <t xml:space="preserve">	</t>
        </r>
      </text>
    </comment>
  </commentList>
</comments>
</file>

<file path=xl/comments4.xml><?xml version="1.0" encoding="utf-8"?>
<comments xmlns="http://schemas.openxmlformats.org/spreadsheetml/2006/main">
  <authors>
    <author/>
  </authors>
  <commentList>
    <comment ref="D4" authorId="0">
      <text>
        <r>
          <rPr>
            <sz val="9"/>
            <color indexed="8"/>
            <rFont val="宋体"/>
            <charset val="134"/>
          </rPr>
          <t xml:space="preserve">	</t>
        </r>
      </text>
    </comment>
    <comment ref="B5" authorId="0">
      <text>
        <r>
          <rPr>
            <sz val="9"/>
            <color indexed="8"/>
            <rFont val="宋体"/>
            <charset val="134"/>
          </rPr>
          <t xml:space="preserve">	</t>
        </r>
      </text>
    </comment>
    <comment ref="D5" authorId="0">
      <text>
        <r>
          <rPr>
            <sz val="9"/>
            <color indexed="8"/>
            <rFont val="宋体"/>
            <charset val="134"/>
          </rPr>
          <t xml:space="preserve">	</t>
        </r>
      </text>
    </comment>
    <comment ref="B6" authorId="0">
      <text>
        <r>
          <rPr>
            <sz val="9"/>
            <color indexed="8"/>
            <rFont val="宋体"/>
            <charset val="134"/>
          </rPr>
          <t xml:space="preserve">	</t>
        </r>
      </text>
    </comment>
    <comment ref="D6" authorId="0">
      <text>
        <r>
          <rPr>
            <sz val="9"/>
            <color indexed="8"/>
            <rFont val="宋体"/>
            <charset val="134"/>
          </rPr>
          <t xml:space="preserve">	</t>
        </r>
      </text>
    </comment>
    <comment ref="B7" authorId="0">
      <text>
        <r>
          <rPr>
            <sz val="9"/>
            <color indexed="8"/>
            <rFont val="宋体"/>
            <charset val="134"/>
          </rPr>
          <t xml:space="preserve">	</t>
        </r>
      </text>
    </comment>
    <comment ref="D7" authorId="0">
      <text>
        <r>
          <rPr>
            <sz val="9"/>
            <color indexed="8"/>
            <rFont val="宋体"/>
            <charset val="134"/>
          </rPr>
          <t xml:space="preserve">	</t>
        </r>
      </text>
    </comment>
    <comment ref="B8" authorId="0">
      <text>
        <r>
          <rPr>
            <sz val="9"/>
            <color indexed="8"/>
            <rFont val="宋体"/>
            <charset val="134"/>
          </rPr>
          <t xml:space="preserve">	</t>
        </r>
      </text>
    </comment>
    <comment ref="D8" authorId="0">
      <text>
        <r>
          <rPr>
            <sz val="9"/>
            <color indexed="8"/>
            <rFont val="宋体"/>
            <charset val="134"/>
          </rPr>
          <t xml:space="preserve">	</t>
        </r>
      </text>
    </comment>
    <comment ref="B9" authorId="0">
      <text>
        <r>
          <rPr>
            <sz val="9"/>
            <color indexed="8"/>
            <rFont val="宋体"/>
            <charset val="134"/>
          </rPr>
          <t xml:space="preserve">	</t>
        </r>
      </text>
    </comment>
    <comment ref="D9" authorId="0">
      <text>
        <r>
          <rPr>
            <sz val="9"/>
            <color indexed="8"/>
            <rFont val="宋体"/>
            <charset val="134"/>
          </rPr>
          <t xml:space="preserve">	</t>
        </r>
      </text>
    </comment>
    <comment ref="B10" authorId="0">
      <text>
        <r>
          <rPr>
            <sz val="9"/>
            <color indexed="8"/>
            <rFont val="宋体"/>
            <charset val="134"/>
          </rPr>
          <t xml:space="preserve">	</t>
        </r>
      </text>
    </comment>
    <comment ref="D10" authorId="0">
      <text>
        <r>
          <rPr>
            <sz val="9"/>
            <color indexed="8"/>
            <rFont val="宋体"/>
            <charset val="134"/>
          </rPr>
          <t xml:space="preserve">	</t>
        </r>
      </text>
    </comment>
    <comment ref="B11" authorId="0">
      <text>
        <r>
          <rPr>
            <sz val="9"/>
            <color indexed="8"/>
            <rFont val="宋体"/>
            <charset val="134"/>
          </rPr>
          <t xml:space="preserve">	</t>
        </r>
      </text>
    </comment>
    <comment ref="D11" authorId="0">
      <text>
        <r>
          <rPr>
            <sz val="9"/>
            <color indexed="8"/>
            <rFont val="宋体"/>
            <charset val="134"/>
          </rPr>
          <t xml:space="preserve">	</t>
        </r>
      </text>
    </comment>
    <comment ref="B12" authorId="0">
      <text>
        <r>
          <rPr>
            <sz val="9"/>
            <color indexed="8"/>
            <rFont val="宋体"/>
            <charset val="134"/>
          </rPr>
          <t xml:space="preserve">	</t>
        </r>
      </text>
    </comment>
    <comment ref="D12" authorId="0">
      <text>
        <r>
          <rPr>
            <sz val="9"/>
            <color indexed="8"/>
            <rFont val="宋体"/>
            <charset val="134"/>
          </rPr>
          <t xml:space="preserve">	</t>
        </r>
      </text>
    </comment>
    <comment ref="D13" authorId="0">
      <text>
        <r>
          <rPr>
            <sz val="9"/>
            <color indexed="8"/>
            <rFont val="宋体"/>
            <charset val="134"/>
          </rPr>
          <t xml:space="preserve">	</t>
        </r>
      </text>
    </comment>
    <comment ref="D14" authorId="0">
      <text>
        <r>
          <rPr>
            <sz val="9"/>
            <color indexed="8"/>
            <rFont val="宋体"/>
            <charset val="134"/>
          </rPr>
          <t xml:space="preserve">	</t>
        </r>
      </text>
    </comment>
    <comment ref="D15" authorId="0">
      <text>
        <r>
          <rPr>
            <sz val="9"/>
            <color indexed="8"/>
            <rFont val="宋体"/>
            <charset val="134"/>
          </rPr>
          <t xml:space="preserve">	</t>
        </r>
      </text>
    </comment>
    <comment ref="D16" authorId="0">
      <text>
        <r>
          <rPr>
            <sz val="9"/>
            <color indexed="8"/>
            <rFont val="宋体"/>
            <charset val="134"/>
          </rPr>
          <t xml:space="preserve">	</t>
        </r>
      </text>
    </comment>
    <comment ref="D17" authorId="0">
      <text>
        <r>
          <rPr>
            <sz val="9"/>
            <color indexed="8"/>
            <rFont val="宋体"/>
            <charset val="134"/>
          </rPr>
          <t xml:space="preserve">	</t>
        </r>
      </text>
    </comment>
    <comment ref="D18" authorId="0">
      <text>
        <r>
          <rPr>
            <sz val="9"/>
            <color indexed="8"/>
            <rFont val="宋体"/>
            <charset val="134"/>
          </rPr>
          <t xml:space="preserve">	</t>
        </r>
      </text>
    </comment>
    <comment ref="D19" authorId="0">
      <text>
        <r>
          <rPr>
            <sz val="9"/>
            <color indexed="8"/>
            <rFont val="宋体"/>
            <charset val="134"/>
          </rPr>
          <t xml:space="preserve">	</t>
        </r>
      </text>
    </comment>
    <comment ref="D20" authorId="0">
      <text>
        <r>
          <rPr>
            <sz val="9"/>
            <color indexed="8"/>
            <rFont val="宋体"/>
            <charset val="134"/>
          </rPr>
          <t xml:space="preserve">	</t>
        </r>
      </text>
    </comment>
    <comment ref="D21" authorId="0">
      <text>
        <r>
          <rPr>
            <sz val="9"/>
            <color indexed="8"/>
            <rFont val="宋体"/>
            <charset val="134"/>
          </rPr>
          <t xml:space="preserve">	</t>
        </r>
      </text>
    </comment>
    <comment ref="D22" authorId="0">
      <text>
        <r>
          <rPr>
            <sz val="9"/>
            <color indexed="8"/>
            <rFont val="宋体"/>
            <charset val="134"/>
          </rPr>
          <t xml:space="preserve">	</t>
        </r>
      </text>
    </comment>
    <comment ref="D23" authorId="0">
      <text>
        <r>
          <rPr>
            <sz val="9"/>
            <color indexed="8"/>
            <rFont val="宋体"/>
            <charset val="134"/>
          </rPr>
          <t xml:space="preserve">	</t>
        </r>
      </text>
    </comment>
    <comment ref="D24" authorId="0">
      <text>
        <r>
          <rPr>
            <sz val="9"/>
            <color indexed="8"/>
            <rFont val="宋体"/>
            <charset val="134"/>
          </rPr>
          <t xml:space="preserve">	</t>
        </r>
      </text>
    </comment>
    <comment ref="D25" authorId="0">
      <text>
        <r>
          <rPr>
            <sz val="9"/>
            <color indexed="8"/>
            <rFont val="宋体"/>
            <charset val="134"/>
          </rPr>
          <t xml:space="preserve">	</t>
        </r>
      </text>
    </comment>
    <comment ref="D26" authorId="0">
      <text>
        <r>
          <rPr>
            <sz val="9"/>
            <color indexed="8"/>
            <rFont val="宋体"/>
            <charset val="134"/>
          </rPr>
          <t xml:space="preserve">	</t>
        </r>
      </text>
    </comment>
    <comment ref="D27" authorId="0">
      <text>
        <r>
          <rPr>
            <sz val="9"/>
            <color indexed="8"/>
            <rFont val="宋体"/>
            <charset val="134"/>
          </rPr>
          <t xml:space="preserve">	</t>
        </r>
      </text>
    </comment>
    <comment ref="D28" authorId="0">
      <text>
        <r>
          <rPr>
            <sz val="9"/>
            <color indexed="8"/>
            <rFont val="宋体"/>
            <charset val="134"/>
          </rPr>
          <t xml:space="preserve">	</t>
        </r>
      </text>
    </comment>
    <comment ref="D29" authorId="0">
      <text>
        <r>
          <rPr>
            <sz val="9"/>
            <color indexed="8"/>
            <rFont val="宋体"/>
            <charset val="134"/>
          </rPr>
          <t xml:space="preserve">	</t>
        </r>
      </text>
    </comment>
    <comment ref="D30" authorId="0">
      <text>
        <r>
          <rPr>
            <sz val="9"/>
            <color indexed="8"/>
            <rFont val="宋体"/>
            <charset val="134"/>
          </rPr>
          <t xml:space="preserve">	</t>
        </r>
      </text>
    </comment>
    <comment ref="D31" authorId="0">
      <text>
        <r>
          <rPr>
            <sz val="9"/>
            <color indexed="8"/>
            <rFont val="宋体"/>
            <charset val="134"/>
          </rPr>
          <t xml:space="preserve">	</t>
        </r>
      </text>
    </comment>
    <comment ref="D35" authorId="0">
      <text>
        <r>
          <rPr>
            <sz val="9"/>
            <color indexed="8"/>
            <rFont val="宋体"/>
            <charset val="134"/>
          </rPr>
          <t xml:space="preserve">	</t>
        </r>
      </text>
    </comment>
    <comment ref="D38" authorId="0">
      <text>
        <r>
          <rPr>
            <sz val="9"/>
            <color indexed="8"/>
            <rFont val="宋体"/>
            <charset val="134"/>
          </rPr>
          <t xml:space="preserve">	</t>
        </r>
      </text>
    </comment>
    <comment ref="B39" authorId="0">
      <text>
        <r>
          <rPr>
            <sz val="9"/>
            <color indexed="8"/>
            <rFont val="宋体"/>
            <charset val="134"/>
          </rPr>
          <t xml:space="preserve">	</t>
        </r>
      </text>
    </comment>
    <comment ref="D39" authorId="0">
      <text>
        <r>
          <rPr>
            <sz val="9"/>
            <color indexed="8"/>
            <rFont val="宋体"/>
            <charset val="134"/>
          </rPr>
          <t xml:space="preserve">	</t>
        </r>
      </text>
    </comment>
    <comment ref="D40" authorId="0">
      <text>
        <r>
          <rPr>
            <sz val="9"/>
            <color indexed="8"/>
            <rFont val="宋体"/>
            <charset val="134"/>
          </rPr>
          <t xml:space="preserve">	</t>
        </r>
      </text>
    </comment>
    <comment ref="D41" authorId="0">
      <text>
        <r>
          <rPr>
            <sz val="9"/>
            <color indexed="8"/>
            <rFont val="宋体"/>
            <charset val="134"/>
          </rPr>
          <t xml:space="preserve">	</t>
        </r>
      </text>
    </comment>
    <comment ref="D42" authorId="0">
      <text>
        <r>
          <rPr>
            <sz val="9"/>
            <color indexed="8"/>
            <rFont val="宋体"/>
            <charset val="134"/>
          </rPr>
          <t xml:space="preserve">	</t>
        </r>
      </text>
    </comment>
    <comment ref="D43" authorId="0">
      <text>
        <r>
          <rPr>
            <sz val="9"/>
            <color indexed="8"/>
            <rFont val="宋体"/>
            <charset val="134"/>
          </rPr>
          <t xml:space="preserve">	</t>
        </r>
      </text>
    </comment>
    <comment ref="D44" authorId="0">
      <text>
        <r>
          <rPr>
            <sz val="9"/>
            <color indexed="8"/>
            <rFont val="宋体"/>
            <charset val="134"/>
          </rPr>
          <t xml:space="preserve">	</t>
        </r>
      </text>
    </comment>
    <comment ref="D45" authorId="0">
      <text>
        <r>
          <rPr>
            <sz val="9"/>
            <color indexed="8"/>
            <rFont val="宋体"/>
            <charset val="134"/>
          </rPr>
          <t xml:space="preserve">	</t>
        </r>
      </text>
    </comment>
    <comment ref="D46" authorId="0">
      <text>
        <r>
          <rPr>
            <sz val="9"/>
            <color indexed="8"/>
            <rFont val="宋体"/>
            <charset val="134"/>
          </rPr>
          <t xml:space="preserve">	</t>
        </r>
      </text>
    </comment>
    <comment ref="D47" authorId="0">
      <text>
        <r>
          <rPr>
            <sz val="9"/>
            <color indexed="8"/>
            <rFont val="宋体"/>
            <charset val="134"/>
          </rPr>
          <t xml:space="preserve">	</t>
        </r>
      </text>
    </comment>
    <comment ref="D48" authorId="0">
      <text>
        <r>
          <rPr>
            <sz val="9"/>
            <color indexed="8"/>
            <rFont val="宋体"/>
            <charset val="134"/>
          </rPr>
          <t xml:space="preserve">	</t>
        </r>
      </text>
    </comment>
    <comment ref="D49" authorId="0">
      <text>
        <r>
          <rPr>
            <sz val="9"/>
            <color indexed="8"/>
            <rFont val="宋体"/>
            <charset val="134"/>
          </rPr>
          <t xml:space="preserve">	</t>
        </r>
      </text>
    </comment>
    <comment ref="D50" authorId="0">
      <text>
        <r>
          <rPr>
            <sz val="9"/>
            <color indexed="8"/>
            <rFont val="宋体"/>
            <charset val="134"/>
          </rPr>
          <t xml:space="preserve">	</t>
        </r>
      </text>
    </comment>
    <comment ref="D51" authorId="0">
      <text>
        <r>
          <rPr>
            <sz val="9"/>
            <color indexed="8"/>
            <rFont val="宋体"/>
            <charset val="134"/>
          </rPr>
          <t xml:space="preserve">	</t>
        </r>
      </text>
    </comment>
    <comment ref="D52" authorId="0">
      <text>
        <r>
          <rPr>
            <sz val="9"/>
            <color indexed="8"/>
            <rFont val="宋体"/>
            <charset val="134"/>
          </rPr>
          <t xml:space="preserve">	</t>
        </r>
      </text>
    </comment>
    <comment ref="D53" authorId="0">
      <text>
        <r>
          <rPr>
            <sz val="9"/>
            <color indexed="8"/>
            <rFont val="宋体"/>
            <charset val="134"/>
          </rPr>
          <t xml:space="preserve">	</t>
        </r>
      </text>
    </comment>
    <comment ref="D54" authorId="0">
      <text>
        <r>
          <rPr>
            <sz val="9"/>
            <color indexed="8"/>
            <rFont val="宋体"/>
            <charset val="134"/>
          </rPr>
          <t xml:space="preserve">	</t>
        </r>
      </text>
    </comment>
    <comment ref="D55" authorId="0">
      <text>
        <r>
          <rPr>
            <sz val="9"/>
            <color indexed="8"/>
            <rFont val="宋体"/>
            <charset val="134"/>
          </rPr>
          <t xml:space="preserve">	</t>
        </r>
      </text>
    </comment>
    <comment ref="D56" authorId="0">
      <text>
        <r>
          <rPr>
            <sz val="9"/>
            <color indexed="8"/>
            <rFont val="宋体"/>
            <charset val="134"/>
          </rPr>
          <t xml:space="preserve">	</t>
        </r>
      </text>
    </comment>
    <comment ref="D57" authorId="0">
      <text>
        <r>
          <rPr>
            <sz val="9"/>
            <color indexed="8"/>
            <rFont val="宋体"/>
            <charset val="134"/>
          </rPr>
          <t xml:space="preserve">	</t>
        </r>
      </text>
    </comment>
    <comment ref="D58" authorId="0">
      <text>
        <r>
          <rPr>
            <sz val="9"/>
            <color indexed="8"/>
            <rFont val="宋体"/>
            <charset val="134"/>
          </rPr>
          <t xml:space="preserve">	</t>
        </r>
      </text>
    </comment>
    <comment ref="D59" authorId="0">
      <text>
        <r>
          <rPr>
            <sz val="9"/>
            <color indexed="8"/>
            <rFont val="宋体"/>
            <charset val="134"/>
          </rPr>
          <t xml:space="preserve">	</t>
        </r>
      </text>
    </comment>
    <comment ref="D60" authorId="0">
      <text>
        <r>
          <rPr>
            <sz val="9"/>
            <color indexed="8"/>
            <rFont val="宋体"/>
            <charset val="134"/>
          </rPr>
          <t xml:space="preserve">	</t>
        </r>
      </text>
    </comment>
    <comment ref="B61" authorId="0">
      <text>
        <r>
          <rPr>
            <sz val="9"/>
            <color indexed="8"/>
            <rFont val="宋体"/>
            <charset val="134"/>
          </rPr>
          <t xml:space="preserve">	</t>
        </r>
      </text>
    </comment>
    <comment ref="D61" authorId="0">
      <text>
        <r>
          <rPr>
            <sz val="9"/>
            <color indexed="8"/>
            <rFont val="宋体"/>
            <charset val="134"/>
          </rPr>
          <t xml:space="preserve">	</t>
        </r>
      </text>
    </comment>
    <comment ref="B62" authorId="0">
      <text>
        <r>
          <rPr>
            <sz val="9"/>
            <color indexed="8"/>
            <rFont val="宋体"/>
            <charset val="134"/>
          </rPr>
          <t xml:space="preserve">	</t>
        </r>
      </text>
    </comment>
    <comment ref="D62" authorId="0">
      <text>
        <r>
          <rPr>
            <sz val="9"/>
            <color indexed="8"/>
            <rFont val="宋体"/>
            <charset val="134"/>
          </rPr>
          <t xml:space="preserve">	</t>
        </r>
      </text>
    </comment>
    <comment ref="B63" authorId="0">
      <text>
        <r>
          <rPr>
            <sz val="9"/>
            <color indexed="8"/>
            <rFont val="宋体"/>
            <charset val="134"/>
          </rPr>
          <t xml:space="preserve">	</t>
        </r>
      </text>
    </comment>
    <comment ref="D63" authorId="0">
      <text>
        <r>
          <rPr>
            <sz val="9"/>
            <color indexed="8"/>
            <rFont val="宋体"/>
            <charset val="134"/>
          </rPr>
          <t xml:space="preserve">	</t>
        </r>
      </text>
    </comment>
    <comment ref="B64" authorId="0">
      <text>
        <r>
          <rPr>
            <sz val="9"/>
            <color indexed="8"/>
            <rFont val="宋体"/>
            <charset val="134"/>
          </rPr>
          <t xml:space="preserve">	</t>
        </r>
      </text>
    </comment>
    <comment ref="D64" authorId="0">
      <text>
        <r>
          <rPr>
            <sz val="9"/>
            <color indexed="8"/>
            <rFont val="宋体"/>
            <charset val="134"/>
          </rPr>
          <t xml:space="preserve">	</t>
        </r>
      </text>
    </comment>
    <comment ref="B65" authorId="0">
      <text>
        <r>
          <rPr>
            <sz val="9"/>
            <color indexed="8"/>
            <rFont val="宋体"/>
            <charset val="134"/>
          </rPr>
          <t xml:space="preserve">	</t>
        </r>
      </text>
    </comment>
    <comment ref="D65" authorId="0">
      <text>
        <r>
          <rPr>
            <sz val="9"/>
            <color indexed="8"/>
            <rFont val="宋体"/>
            <charset val="134"/>
          </rPr>
          <t xml:space="preserve">	</t>
        </r>
      </text>
    </comment>
    <comment ref="B66" authorId="0">
      <text>
        <r>
          <rPr>
            <sz val="9"/>
            <color indexed="8"/>
            <rFont val="宋体"/>
            <charset val="134"/>
          </rPr>
          <t xml:space="preserve">	</t>
        </r>
      </text>
    </comment>
    <comment ref="D66" authorId="0">
      <text>
        <r>
          <rPr>
            <sz val="9"/>
            <color indexed="8"/>
            <rFont val="宋体"/>
            <charset val="134"/>
          </rPr>
          <t xml:space="preserve">	</t>
        </r>
      </text>
    </comment>
    <comment ref="B67" authorId="0">
      <text>
        <r>
          <rPr>
            <sz val="9"/>
            <color indexed="8"/>
            <rFont val="宋体"/>
            <charset val="134"/>
          </rPr>
          <t xml:space="preserve">	</t>
        </r>
      </text>
    </comment>
    <comment ref="D67" authorId="0">
      <text>
        <r>
          <rPr>
            <sz val="9"/>
            <color indexed="8"/>
            <rFont val="宋体"/>
            <charset val="134"/>
          </rPr>
          <t xml:space="preserve">	</t>
        </r>
      </text>
    </comment>
    <comment ref="B68" authorId="0">
      <text>
        <r>
          <rPr>
            <sz val="9"/>
            <color indexed="8"/>
            <rFont val="宋体"/>
            <charset val="134"/>
          </rPr>
          <t xml:space="preserve">	</t>
        </r>
      </text>
    </comment>
    <comment ref="D68" authorId="0">
      <text>
        <r>
          <rPr>
            <sz val="9"/>
            <color indexed="8"/>
            <rFont val="宋体"/>
            <charset val="134"/>
          </rPr>
          <t xml:space="preserve">	</t>
        </r>
      </text>
    </comment>
    <comment ref="B69" authorId="0">
      <text>
        <r>
          <rPr>
            <sz val="9"/>
            <color indexed="8"/>
            <rFont val="宋体"/>
            <charset val="134"/>
          </rPr>
          <t xml:space="preserve">	</t>
        </r>
      </text>
    </comment>
    <comment ref="D69" authorId="0">
      <text>
        <r>
          <rPr>
            <sz val="9"/>
            <color indexed="8"/>
            <rFont val="宋体"/>
            <charset val="134"/>
          </rPr>
          <t xml:space="preserve">	</t>
        </r>
      </text>
    </comment>
    <comment ref="B70" authorId="0">
      <text>
        <r>
          <rPr>
            <sz val="9"/>
            <color indexed="8"/>
            <rFont val="宋体"/>
            <charset val="134"/>
          </rPr>
          <t xml:space="preserve">	</t>
        </r>
      </text>
    </comment>
    <comment ref="D70" authorId="0">
      <text>
        <r>
          <rPr>
            <sz val="9"/>
            <color indexed="8"/>
            <rFont val="宋体"/>
            <charset val="134"/>
          </rPr>
          <t xml:space="preserve">	</t>
        </r>
      </text>
    </comment>
    <comment ref="B71" authorId="0">
      <text>
        <r>
          <rPr>
            <sz val="9"/>
            <color indexed="8"/>
            <rFont val="宋体"/>
            <charset val="134"/>
          </rPr>
          <t xml:space="preserve">	</t>
        </r>
      </text>
    </comment>
    <comment ref="D71" authorId="0">
      <text>
        <r>
          <rPr>
            <sz val="9"/>
            <color indexed="8"/>
            <rFont val="宋体"/>
            <charset val="134"/>
          </rPr>
          <t xml:space="preserve">	</t>
        </r>
      </text>
    </comment>
    <comment ref="B72" authorId="0">
      <text>
        <r>
          <rPr>
            <sz val="9"/>
            <color indexed="8"/>
            <rFont val="宋体"/>
            <charset val="134"/>
          </rPr>
          <t xml:space="preserve">	</t>
        </r>
      </text>
    </comment>
    <comment ref="D72" authorId="0">
      <text>
        <r>
          <rPr>
            <sz val="9"/>
            <color indexed="8"/>
            <rFont val="宋体"/>
            <charset val="134"/>
          </rPr>
          <t xml:space="preserve">	</t>
        </r>
      </text>
    </comment>
  </commentList>
</comments>
</file>

<file path=xl/comments5.xml><?xml version="1.0" encoding="utf-8"?>
<comments xmlns="http://schemas.openxmlformats.org/spreadsheetml/2006/main">
  <authors>
    <author/>
  </authors>
  <commentList>
    <comment ref="B6" authorId="0">
      <text>
        <r>
          <rPr>
            <sz val="9"/>
            <color indexed="8"/>
            <rFont val="宋体"/>
            <charset val="134"/>
          </rPr>
          <t xml:space="preserve">	</t>
        </r>
      </text>
    </comment>
    <comment ref="D6" authorId="0">
      <text>
        <r>
          <rPr>
            <sz val="9"/>
            <color indexed="8"/>
            <rFont val="宋体"/>
            <charset val="134"/>
          </rPr>
          <t xml:space="preserve">	</t>
        </r>
      </text>
    </comment>
    <comment ref="B7" authorId="0">
      <text>
        <r>
          <rPr>
            <sz val="9"/>
            <color indexed="8"/>
            <rFont val="宋体"/>
            <charset val="134"/>
          </rPr>
          <t xml:space="preserve">	</t>
        </r>
      </text>
    </comment>
    <comment ref="D7" authorId="0">
      <text>
        <r>
          <rPr>
            <sz val="9"/>
            <color indexed="8"/>
            <rFont val="宋体"/>
            <charset val="134"/>
          </rPr>
          <t xml:space="preserve">	</t>
        </r>
      </text>
    </comment>
    <comment ref="B8" authorId="0">
      <text>
        <r>
          <rPr>
            <sz val="9"/>
            <color indexed="8"/>
            <rFont val="宋体"/>
            <charset val="134"/>
          </rPr>
          <t xml:space="preserve">	</t>
        </r>
      </text>
    </comment>
    <comment ref="D8" authorId="0">
      <text>
        <r>
          <rPr>
            <sz val="9"/>
            <color indexed="8"/>
            <rFont val="宋体"/>
            <charset val="134"/>
          </rPr>
          <t xml:space="preserve">	</t>
        </r>
      </text>
    </comment>
    <comment ref="D9" authorId="0">
      <text>
        <r>
          <rPr>
            <sz val="9"/>
            <color indexed="8"/>
            <rFont val="宋体"/>
            <charset val="134"/>
          </rPr>
          <t xml:space="preserve">	</t>
        </r>
      </text>
    </comment>
    <comment ref="D10" authorId="0">
      <text>
        <r>
          <rPr>
            <sz val="9"/>
            <color indexed="8"/>
            <rFont val="宋体"/>
            <charset val="134"/>
          </rPr>
          <t xml:space="preserve">	</t>
        </r>
      </text>
    </comment>
    <comment ref="D11" authorId="0">
      <text>
        <r>
          <rPr>
            <sz val="9"/>
            <color indexed="8"/>
            <rFont val="宋体"/>
            <charset val="134"/>
          </rPr>
          <t xml:space="preserve">	</t>
        </r>
      </text>
    </comment>
    <comment ref="D12" authorId="0">
      <text>
        <r>
          <rPr>
            <sz val="9"/>
            <color indexed="8"/>
            <rFont val="宋体"/>
            <charset val="134"/>
          </rPr>
          <t xml:space="preserve">	</t>
        </r>
      </text>
    </comment>
    <comment ref="D13" authorId="0">
      <text>
        <r>
          <rPr>
            <sz val="9"/>
            <color indexed="8"/>
            <rFont val="宋体"/>
            <charset val="134"/>
          </rPr>
          <t xml:space="preserve">	</t>
        </r>
      </text>
    </comment>
    <comment ref="B18" authorId="0">
      <text>
        <r>
          <rPr>
            <sz val="9"/>
            <color indexed="8"/>
            <rFont val="宋体"/>
            <charset val="134"/>
          </rPr>
          <t xml:space="preserve">	</t>
        </r>
      </text>
    </comment>
    <comment ref="D18" authorId="0">
      <text>
        <r>
          <rPr>
            <sz val="9"/>
            <color indexed="8"/>
            <rFont val="宋体"/>
            <charset val="134"/>
          </rPr>
          <t xml:space="preserve">	</t>
        </r>
      </text>
    </comment>
    <comment ref="B22" authorId="0">
      <text>
        <r>
          <rPr>
            <sz val="9"/>
            <color indexed="8"/>
            <rFont val="宋体"/>
            <charset val="134"/>
          </rPr>
          <t xml:space="preserve">	</t>
        </r>
      </text>
    </comment>
    <comment ref="D22" authorId="0">
      <text>
        <r>
          <rPr>
            <sz val="9"/>
            <color indexed="8"/>
            <rFont val="宋体"/>
            <charset val="134"/>
          </rPr>
          <t xml:space="preserve">	</t>
        </r>
      </text>
    </comment>
  </commentList>
</comments>
</file>

<file path=xl/comments6.xml><?xml version="1.0" encoding="utf-8"?>
<comments xmlns="http://schemas.openxmlformats.org/spreadsheetml/2006/main">
  <authors>
    <author/>
  </authors>
  <commentList>
    <comment ref="B6" authorId="0">
      <text>
        <r>
          <rPr>
            <sz val="9"/>
            <color indexed="8"/>
            <rFont val="宋体"/>
            <charset val="134"/>
          </rPr>
          <t xml:space="preserve">	</t>
        </r>
      </text>
    </comment>
    <comment ref="D6" authorId="0">
      <text>
        <r>
          <rPr>
            <sz val="9"/>
            <color indexed="8"/>
            <rFont val="宋体"/>
            <charset val="134"/>
          </rPr>
          <t xml:space="preserve">	</t>
        </r>
      </text>
    </comment>
    <comment ref="B7" authorId="0">
      <text>
        <r>
          <rPr>
            <sz val="9"/>
            <color indexed="8"/>
            <rFont val="宋体"/>
            <charset val="134"/>
          </rPr>
          <t xml:space="preserve">	</t>
        </r>
      </text>
    </comment>
    <comment ref="D7" authorId="0">
      <text>
        <r>
          <rPr>
            <sz val="9"/>
            <color indexed="8"/>
            <rFont val="宋体"/>
            <charset val="134"/>
          </rPr>
          <t xml:space="preserve">	</t>
        </r>
      </text>
    </comment>
    <comment ref="B8" authorId="0">
      <text>
        <r>
          <rPr>
            <sz val="9"/>
            <color indexed="8"/>
            <rFont val="宋体"/>
            <charset val="134"/>
          </rPr>
          <t xml:space="preserve">	</t>
        </r>
      </text>
    </comment>
    <comment ref="D8" authorId="0">
      <text>
        <r>
          <rPr>
            <sz val="9"/>
            <color indexed="8"/>
            <rFont val="宋体"/>
            <charset val="134"/>
          </rPr>
          <t xml:space="preserve">	</t>
        </r>
      </text>
    </comment>
    <comment ref="D9" authorId="0">
      <text>
        <r>
          <rPr>
            <sz val="9"/>
            <color indexed="8"/>
            <rFont val="宋体"/>
            <charset val="134"/>
          </rPr>
          <t xml:space="preserve">	</t>
        </r>
      </text>
    </comment>
    <comment ref="D10" authorId="0">
      <text>
        <r>
          <rPr>
            <sz val="9"/>
            <color indexed="8"/>
            <rFont val="宋体"/>
            <charset val="134"/>
          </rPr>
          <t xml:space="preserve">	</t>
        </r>
      </text>
    </comment>
    <comment ref="D11" authorId="0">
      <text>
        <r>
          <rPr>
            <sz val="9"/>
            <color indexed="8"/>
            <rFont val="宋体"/>
            <charset val="134"/>
          </rPr>
          <t xml:space="preserve">	</t>
        </r>
      </text>
    </comment>
    <comment ref="D12" authorId="0">
      <text>
        <r>
          <rPr>
            <sz val="9"/>
            <color indexed="8"/>
            <rFont val="宋体"/>
            <charset val="134"/>
          </rPr>
          <t xml:space="preserve">	</t>
        </r>
      </text>
    </comment>
    <comment ref="D13" authorId="0">
      <text>
        <r>
          <rPr>
            <sz val="9"/>
            <color indexed="8"/>
            <rFont val="宋体"/>
            <charset val="134"/>
          </rPr>
          <t xml:space="preserve">	</t>
        </r>
      </text>
    </comment>
    <comment ref="B18" authorId="0">
      <text>
        <r>
          <rPr>
            <sz val="9"/>
            <color indexed="8"/>
            <rFont val="宋体"/>
            <charset val="134"/>
          </rPr>
          <t xml:space="preserve">	</t>
        </r>
      </text>
    </comment>
    <comment ref="D18" authorId="0">
      <text>
        <r>
          <rPr>
            <sz val="9"/>
            <color indexed="8"/>
            <rFont val="宋体"/>
            <charset val="134"/>
          </rPr>
          <t xml:space="preserve">	</t>
        </r>
      </text>
    </comment>
    <comment ref="B22" authorId="0">
      <text>
        <r>
          <rPr>
            <sz val="9"/>
            <color indexed="8"/>
            <rFont val="宋体"/>
            <charset val="134"/>
          </rPr>
          <t xml:space="preserve">	</t>
        </r>
      </text>
    </comment>
    <comment ref="D22" authorId="0">
      <text>
        <r>
          <rPr>
            <sz val="9"/>
            <color indexed="8"/>
            <rFont val="宋体"/>
            <charset val="134"/>
          </rPr>
          <t xml:space="preserve">	</t>
        </r>
      </text>
    </comment>
  </commentList>
</comments>
</file>

<file path=xl/sharedStrings.xml><?xml version="1.0" encoding="utf-8"?>
<sst xmlns="http://schemas.openxmlformats.org/spreadsheetml/2006/main" count="2660" uniqueCount="1701">
  <si>
    <t>部门预算公开表</t>
  </si>
  <si>
    <t>目录</t>
  </si>
  <si>
    <t>1-1、2020年文山市一般公共预算收入情况表</t>
  </si>
  <si>
    <t>1-2、2020年文山市一般公共预算支出情况表</t>
  </si>
  <si>
    <t>1-3、2020年文山市本级一般公共预算收入情况表</t>
  </si>
  <si>
    <t>1-4、2020年文山市本级一般公共预算支出情况表</t>
  </si>
  <si>
    <t>1-5、2020年文山市本级一般公共预算基本支出情况表</t>
  </si>
  <si>
    <r>
      <rPr>
        <sz val="14"/>
        <color rgb="FF1A1A1A"/>
        <rFont val="宋体"/>
        <charset val="134"/>
      </rPr>
      <t>1-6、</t>
    </r>
    <r>
      <rPr>
        <sz val="14"/>
        <color rgb="FF333333"/>
        <rFont val="宋体"/>
        <charset val="134"/>
      </rPr>
      <t>2020</t>
    </r>
    <r>
      <rPr>
        <sz val="14"/>
        <color rgb="FF1A1A1A"/>
        <rFont val="宋体"/>
        <charset val="134"/>
      </rPr>
      <t>年文山市一般公共预算税收返还和转移支付表</t>
    </r>
  </si>
  <si>
    <t>1-7、 2020年一般公共预算支出表（州、市对下转移支付项目）</t>
  </si>
  <si>
    <r>
      <rPr>
        <sz val="14"/>
        <color rgb="FF1A1A1A"/>
        <rFont val="宋体"/>
        <charset val="134"/>
      </rPr>
      <t>1-8、</t>
    </r>
    <r>
      <rPr>
        <sz val="14"/>
        <color rgb="FF333333"/>
        <rFont val="宋体"/>
        <charset val="134"/>
      </rPr>
      <t xml:space="preserve"> 2020年文山市分地区税收返还和转移支付预算表</t>
    </r>
  </si>
  <si>
    <t>1-9、 2020年文山市本级“三公”经费预算财政拨款情况统计表</t>
  </si>
  <si>
    <t>2-1、2020年文山市政府性基金预算收入情况表</t>
  </si>
  <si>
    <t>2-2、2020年文山市政府性基金预算支出情况表</t>
  </si>
  <si>
    <t>2-3、2020年文山市本级政府性基金预算收入情况表</t>
  </si>
  <si>
    <t>2-4、2020年文山市本级政府性基金预算支出情况表</t>
  </si>
  <si>
    <r>
      <rPr>
        <sz val="14"/>
        <color rgb="FF1A1A1A"/>
        <rFont val="宋体"/>
        <charset val="134"/>
      </rPr>
      <t>2-5、</t>
    </r>
    <r>
      <rPr>
        <sz val="14"/>
        <color rgb="FF333333"/>
        <rFont val="宋体"/>
        <charset val="134"/>
      </rPr>
      <t>2020年文山市本级政府性基金支出表（转移支付）</t>
    </r>
  </si>
  <si>
    <r>
      <rPr>
        <sz val="14"/>
        <color rgb="FF1A1A1A"/>
        <rFont val="宋体"/>
        <charset val="134"/>
      </rPr>
      <t>2-6、</t>
    </r>
    <r>
      <rPr>
        <sz val="14"/>
        <color rgb="FF333333"/>
        <rFont val="宋体"/>
        <charset val="134"/>
      </rPr>
      <t>2020年本级政府性基金支出表（州、市对下转移支付）</t>
    </r>
  </si>
  <si>
    <t>3-1、2020年文山市国有资本经营收入预算情况表</t>
  </si>
  <si>
    <t>3-2、2020年文山市国有资本经营支出预算情况表</t>
  </si>
  <si>
    <t>3-3、2020年文山市本级国有资本经营收入预算情况表</t>
  </si>
  <si>
    <t>3-4、2020年文山市本级国有资本经营支出预算情况表</t>
  </si>
  <si>
    <r>
      <rPr>
        <sz val="14"/>
        <color rgb="FF1A1A1A"/>
        <rFont val="宋体"/>
        <charset val="134"/>
      </rPr>
      <t>3-5、</t>
    </r>
    <r>
      <rPr>
        <sz val="14"/>
        <color rgb="FF333333"/>
        <rFont val="宋体"/>
        <charset val="134"/>
      </rPr>
      <t xml:space="preserve"> 2020年文山市本级国有资本经营支出预算转移支付情况表</t>
    </r>
  </si>
  <si>
    <r>
      <rPr>
        <sz val="14"/>
        <color rgb="FF1A1A1A"/>
        <rFont val="宋体"/>
        <charset val="134"/>
      </rPr>
      <t>3-6、</t>
    </r>
    <r>
      <rPr>
        <sz val="14"/>
        <color rgb="FF333333"/>
        <rFont val="宋体"/>
        <charset val="134"/>
      </rPr>
      <t xml:space="preserve"> 2020年文山市国有资本经营预算转移支付表（分地区）</t>
    </r>
  </si>
  <si>
    <r>
      <rPr>
        <sz val="14"/>
        <color rgb="FF1A1A1A"/>
        <rFont val="宋体"/>
        <charset val="134"/>
      </rPr>
      <t>3-7、</t>
    </r>
    <r>
      <rPr>
        <sz val="14"/>
        <color rgb="FF333333"/>
        <rFont val="宋体"/>
        <charset val="134"/>
      </rPr>
      <t xml:space="preserve"> 2020年文山市国有资本经营预算转移支付表（分项目）</t>
    </r>
  </si>
  <si>
    <t>4-1、2020年文山市社会保险基金收入预算情况表</t>
  </si>
  <si>
    <t>4-2、2020年文山市社会保险基金支出预算情况表</t>
  </si>
  <si>
    <r>
      <rPr>
        <sz val="14"/>
        <color rgb="FF1A1A1A"/>
        <rFont val="宋体"/>
        <charset val="134"/>
      </rPr>
      <t>4-3、</t>
    </r>
    <r>
      <rPr>
        <sz val="14"/>
        <color rgb="FF333333"/>
        <rFont val="宋体"/>
        <charset val="134"/>
      </rPr>
      <t>2020</t>
    </r>
    <r>
      <rPr>
        <sz val="14"/>
        <color rgb="FF1A1A1A"/>
        <rFont val="宋体"/>
        <charset val="134"/>
      </rPr>
      <t>年文山市本级社会保险基金收入预算情况表</t>
    </r>
  </si>
  <si>
    <t>4-4、2020年文山市本级社会保险基金支出预算情况表</t>
  </si>
  <si>
    <t>5-1、文山市2019年地方政府债务限额及余额预算情况表</t>
  </si>
  <si>
    <t>5-2、文山市2019年地方政府一般债务余额情况表</t>
  </si>
  <si>
    <t>5-3、文山市本级2019年地方政府一般债务余额情况表</t>
  </si>
  <si>
    <t>5-4、文山市2019年地方政府专项债务余额情况表</t>
  </si>
  <si>
    <t>5-5、文山市本级2019年地方政府专项债务余额情况表</t>
  </si>
  <si>
    <t>5-6、文山市地方政府债券发行及还本付息情况表</t>
  </si>
  <si>
    <t>5-7、文山市2020年地方政府债务限额提前下达情况表</t>
  </si>
  <si>
    <t>5-8、文山市2020年年初新增地方政府债券资金安排表</t>
  </si>
  <si>
    <t>6-1、2020年文山市级重大政策和重点项目绩效目标表</t>
  </si>
  <si>
    <t>6-2、重点工作情况解释说明汇总表</t>
  </si>
  <si>
    <t>附件1</t>
  </si>
  <si>
    <t>1-1  2020年文山市一般公共预算收入情况表</t>
  </si>
  <si>
    <t>单位：万元</t>
  </si>
  <si>
    <t>项目</t>
  </si>
  <si>
    <t>2019年执行数</t>
  </si>
  <si>
    <t>2020年预算数</t>
  </si>
  <si>
    <t>预算数比上年执行数增长%</t>
  </si>
  <si>
    <t>一、税收收入</t>
  </si>
  <si>
    <t>135,369</t>
  </si>
  <si>
    <t xml:space="preserve">   增值税</t>
  </si>
  <si>
    <t>60,990</t>
  </si>
  <si>
    <t xml:space="preserve">   企业所得税</t>
  </si>
  <si>
    <t>9,223</t>
  </si>
  <si>
    <t>9,800</t>
  </si>
  <si>
    <t xml:space="preserve">   个人所得税</t>
  </si>
  <si>
    <t>3,368</t>
  </si>
  <si>
    <t>3,200</t>
  </si>
  <si>
    <t xml:space="preserve">   资源税</t>
  </si>
  <si>
    <t>1,558</t>
  </si>
  <si>
    <t>1,500</t>
  </si>
  <si>
    <t xml:space="preserve">   城市维护建设税</t>
  </si>
  <si>
    <t>10,764</t>
  </si>
  <si>
    <t>12,100</t>
  </si>
  <si>
    <t xml:space="preserve">   房产税</t>
  </si>
  <si>
    <t>6,117</t>
  </si>
  <si>
    <t>6,100</t>
  </si>
  <si>
    <t xml:space="preserve">   印花税</t>
  </si>
  <si>
    <t>3,083</t>
  </si>
  <si>
    <t>3,100</t>
  </si>
  <si>
    <t xml:space="preserve">   城镇土地使用税</t>
  </si>
  <si>
    <t>2,276</t>
  </si>
  <si>
    <t>2,300</t>
  </si>
  <si>
    <t xml:space="preserve">   土地增值税</t>
  </si>
  <si>
    <t>13,433</t>
  </si>
  <si>
    <t>11,600</t>
  </si>
  <si>
    <t xml:space="preserve">   车船税</t>
  </si>
  <si>
    <t>5,200</t>
  </si>
  <si>
    <t>5,100</t>
  </si>
  <si>
    <t xml:space="preserve">   耕地占用税</t>
  </si>
  <si>
    <t>2,260</t>
  </si>
  <si>
    <t xml:space="preserve">   契税</t>
  </si>
  <si>
    <t>14,153</t>
  </si>
  <si>
    <t>16,700</t>
  </si>
  <si>
    <t xml:space="preserve">   烟叶税</t>
  </si>
  <si>
    <t>2,480</t>
  </si>
  <si>
    <t>2,500</t>
  </si>
  <si>
    <t xml:space="preserve">   环境保护税</t>
  </si>
  <si>
    <t>373</t>
  </si>
  <si>
    <t>380</t>
  </si>
  <si>
    <t xml:space="preserve">   其他税收收入</t>
  </si>
  <si>
    <t>91</t>
  </si>
  <si>
    <t>0</t>
  </si>
  <si>
    <t>二、非税收入</t>
  </si>
  <si>
    <t>88,629</t>
  </si>
  <si>
    <t xml:space="preserve">   专项收入</t>
  </si>
  <si>
    <t>6,367</t>
  </si>
  <si>
    <t xml:space="preserve">   行政事业性收费收入</t>
  </si>
  <si>
    <t>3,840</t>
  </si>
  <si>
    <t xml:space="preserve">   罚没收入</t>
  </si>
  <si>
    <t>10,335</t>
  </si>
  <si>
    <t xml:space="preserve">   国有资本经营收入</t>
  </si>
  <si>
    <t xml:space="preserve">   国有资源（资产）有偿使用收入</t>
  </si>
  <si>
    <t>61,341</t>
  </si>
  <si>
    <t xml:space="preserve">   捐赠收入</t>
  </si>
  <si>
    <t>2,976</t>
  </si>
  <si>
    <t xml:space="preserve">   政府住房基金收入</t>
  </si>
  <si>
    <t>2,839</t>
  </si>
  <si>
    <t xml:space="preserve">   其他收入</t>
  </si>
  <si>
    <t>931</t>
  </si>
  <si>
    <t>全市一般公共预算收入</t>
  </si>
  <si>
    <t>223,998</t>
  </si>
  <si>
    <t>地方政府一般债务收入</t>
  </si>
  <si>
    <t>转移性收入</t>
  </si>
  <si>
    <t xml:space="preserve">   返还性收入</t>
  </si>
  <si>
    <t>19,831</t>
  </si>
  <si>
    <t xml:space="preserve">   转移支付收入</t>
  </si>
  <si>
    <t xml:space="preserve">   上年结余收入</t>
  </si>
  <si>
    <t>1,025</t>
  </si>
  <si>
    <t>611</t>
  </si>
  <si>
    <t xml:space="preserve">   调入资金</t>
  </si>
  <si>
    <t xml:space="preserve">   债务转贷收入</t>
  </si>
  <si>
    <t>177,660</t>
  </si>
  <si>
    <t>43,950</t>
  </si>
  <si>
    <t xml:space="preserve">   动用预算稳定调节基金</t>
  </si>
  <si>
    <t>5,566</t>
  </si>
  <si>
    <t>各项收入合计</t>
  </si>
  <si>
    <t>1-2  2020年文山市一般公共预算支出情况表</t>
  </si>
  <si>
    <t>一、一般公共服务</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</si>
  <si>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</si>
  <si>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</si>
  <si>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</si>
  <si>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</si>
  <si>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</si>
  <si>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</si>
  <si>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</si>
  <si>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</si>
  <si>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</si>
  <si>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</si>
  <si>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</si>
  <si>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</si>
  <si>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</si>
  <si>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</si>
  <si>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</si>
  <si>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</si>
  <si>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</si>
  <si>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</si>
  <si>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</si>
  <si>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</si>
  <si>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</si>
  <si>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二十三、债务付息支出</t>
  </si>
  <si>
    <t>二十四、债务发行费用支出</t>
  </si>
  <si>
    <t>二十五、其他支出</t>
  </si>
  <si>
    <t>全市一般公共预算支出</t>
  </si>
  <si>
    <t>转移性支出</t>
  </si>
  <si>
    <t xml:space="preserve">    上解支出</t>
  </si>
  <si>
    <t>50,000</t>
  </si>
  <si>
    <t xml:space="preserve">    调出资金</t>
  </si>
  <si>
    <t xml:space="preserve">    安排预算稳定调节基金</t>
  </si>
  <si>
    <t xml:space="preserve">    补充预算周转金</t>
  </si>
  <si>
    <t>地方政府一般债务还本支出</t>
  </si>
  <si>
    <t>176,930</t>
  </si>
  <si>
    <t>年终结转</t>
  </si>
  <si>
    <t>各项支出合计</t>
  </si>
  <si>
    <t>1-3  2020年文山市本级一般公共预算收入情况表</t>
  </si>
  <si>
    <t>1-4  2020年文山市本级一般公共预算支出情况表</t>
  </si>
  <si>
    <t>2019年预算数</t>
  </si>
  <si>
    <t>比上年预算数增长%</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</si>
  <si>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</si>
  <si>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</si>
  <si>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</si>
  <si>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</si>
  <si>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</si>
  <si>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</si>
  <si>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</si>
  <si>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</si>
  <si>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</si>
  <si>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</si>
  <si>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</si>
  <si>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</si>
  <si>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</si>
  <si>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</si>
  <si>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</si>
  <si>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</si>
  <si>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</si>
  <si>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</si>
  <si>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</si>
  <si>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</si>
  <si>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</si>
  <si>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</si>
  <si>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</si>
  <si>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</si>
  <si>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</si>
  <si>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</si>
  <si>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</si>
  <si>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</si>
  <si>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</si>
  <si>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</si>
  <si>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</si>
  <si>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</si>
  <si>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</si>
  <si>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</si>
  <si>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</si>
  <si>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</si>
  <si>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</si>
  <si>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</si>
  <si>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</si>
  <si>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</si>
  <si>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</si>
  <si>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</si>
  <si>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</si>
  <si>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</si>
  <si>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</si>
  <si>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</si>
  <si>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</si>
  <si>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</si>
  <si>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</si>
  <si>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</si>
  <si>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</si>
  <si>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</si>
  <si>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</si>
  <si>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</si>
  <si>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</si>
  <si>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</si>
  <si>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</si>
  <si>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</si>
  <si>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</si>
  <si>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</si>
  <si>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</si>
  <si>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</si>
  <si>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</si>
  <si>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</si>
  <si>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</si>
  <si>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</si>
  <si>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</si>
  <si>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</si>
  <si>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</si>
  <si>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</si>
  <si>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</si>
  <si>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</si>
  <si>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</si>
  <si>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</si>
  <si>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</si>
  <si>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</si>
  <si>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</si>
  <si>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</si>
  <si>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</si>
  <si>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</si>
  <si>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</si>
  <si>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</si>
  <si>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</si>
  <si>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</si>
  <si>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</si>
  <si>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</si>
  <si>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</si>
  <si>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</si>
  <si>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</si>
  <si>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</si>
  <si>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</si>
  <si>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</si>
  <si>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</si>
  <si>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</si>
  <si>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</si>
  <si>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</si>
  <si>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</si>
  <si>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</si>
  <si>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</si>
  <si>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</si>
  <si>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</si>
  <si>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</si>
  <si>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</si>
  <si>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</si>
  <si>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</si>
  <si>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</si>
  <si>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</si>
  <si>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</si>
  <si>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</si>
  <si>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</si>
  <si>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</si>
  <si>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</si>
  <si>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</si>
  <si>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</si>
  <si>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</si>
  <si>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</si>
  <si>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</si>
  <si>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</si>
  <si>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</si>
  <si>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</si>
  <si>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</si>
  <si>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</si>
  <si>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</si>
  <si>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</si>
  <si>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</si>
  <si>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</si>
  <si>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</si>
  <si>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</si>
  <si>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</si>
  <si>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</si>
  <si>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</si>
  <si>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</si>
  <si>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</si>
  <si>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</si>
  <si>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</si>
  <si>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</si>
  <si>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</si>
  <si>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</si>
  <si>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</si>
  <si>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省对下专项转移支付补助</t>
  </si>
  <si>
    <t xml:space="preserve">   对外合作与交流</t>
  </si>
  <si>
    <t xml:space="preserve">   其他外交支出</t>
  </si>
  <si>
    <t xml:space="preserve">   现役部队</t>
  </si>
  <si>
    <t xml:space="preserve">     现役部队</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</si>
  <si>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</si>
  <si>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</si>
  <si>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</si>
  <si>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</si>
  <si>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</si>
  <si>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</si>
  <si>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</si>
  <si>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</si>
  <si>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</si>
  <si>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</si>
  <si>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</si>
  <si>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</si>
  <si>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</si>
  <si>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</si>
  <si>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</si>
  <si>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</si>
  <si>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</si>
  <si>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</si>
  <si>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</si>
  <si>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</si>
  <si>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</si>
  <si>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</si>
  <si>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</si>
  <si>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</si>
  <si>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</si>
  <si>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</si>
  <si>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</si>
  <si>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</si>
  <si>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</si>
  <si>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</si>
  <si>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</si>
  <si>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</si>
  <si>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</si>
  <si>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</si>
  <si>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</si>
  <si>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</si>
  <si>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</si>
  <si>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</si>
  <si>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</si>
  <si>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</si>
  <si>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</si>
  <si>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</si>
  <si>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</si>
  <si>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</si>
  <si>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</si>
  <si>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</si>
  <si>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</si>
  <si>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</si>
  <si>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</si>
  <si>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</si>
  <si>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</si>
  <si>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</si>
  <si>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</si>
  <si>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</si>
  <si>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</si>
  <si>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</si>
  <si>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</si>
  <si>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</si>
  <si>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</si>
  <si>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</si>
  <si>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</si>
  <si>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</si>
  <si>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</si>
  <si>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省对下一般性转移支付补助</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</si>
  <si>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</si>
  <si>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</si>
  <si>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</si>
  <si>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</si>
  <si>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</si>
  <si>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</si>
  <si>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</si>
  <si>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</si>
  <si>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</si>
  <si>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</si>
  <si>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</si>
  <si>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</si>
  <si>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</si>
  <si>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</si>
  <si>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</si>
  <si>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</si>
  <si>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</si>
  <si>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</si>
  <si>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</si>
  <si>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</si>
  <si>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</si>
  <si>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</si>
  <si>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</si>
  <si>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</si>
  <si>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</si>
  <si>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</si>
  <si>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</si>
  <si>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</si>
  <si>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</si>
  <si>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</si>
  <si>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</si>
  <si>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</si>
  <si>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</si>
  <si>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</si>
  <si>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</si>
  <si>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</si>
  <si>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</si>
  <si>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</si>
  <si>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</si>
  <si>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</si>
  <si>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</si>
  <si>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</si>
  <si>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</si>
  <si>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</si>
  <si>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</si>
  <si>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</si>
  <si>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</si>
  <si>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</si>
  <si>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</si>
  <si>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</si>
  <si>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省对下一般性转移支付补助（义务教育）</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</si>
  <si>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</si>
  <si>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</si>
  <si>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</si>
  <si>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</si>
  <si>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</si>
  <si>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</si>
  <si>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</si>
  <si>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</si>
  <si>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</si>
  <si>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</si>
  <si>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</si>
  <si>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</si>
  <si>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</si>
  <si>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</si>
  <si>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</si>
  <si>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</si>
  <si>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</si>
  <si>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</si>
  <si>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</si>
  <si>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</si>
  <si>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</si>
  <si>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</si>
  <si>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</si>
  <si>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</si>
  <si>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</si>
  <si>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</si>
  <si>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</si>
  <si>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</si>
  <si>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</si>
  <si>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</si>
  <si>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</si>
  <si>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</si>
  <si>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</si>
  <si>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</si>
  <si>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</si>
  <si>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</si>
  <si>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</si>
  <si>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</si>
  <si>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</si>
  <si>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</si>
  <si>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</si>
  <si>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</si>
  <si>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</si>
  <si>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</si>
  <si>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</si>
  <si>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</si>
  <si>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</si>
  <si>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</si>
  <si>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</si>
  <si>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</si>
  <si>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</si>
  <si>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</si>
  <si>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</si>
  <si>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</si>
  <si>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</si>
  <si>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</si>
  <si>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</si>
  <si>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</si>
  <si>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</si>
  <si>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</si>
  <si>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</si>
  <si>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</si>
  <si>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</si>
  <si>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</si>
  <si>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</si>
  <si>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</si>
  <si>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</si>
  <si>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</si>
  <si>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</si>
  <si>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</si>
  <si>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</si>
  <si>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</si>
  <si>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</si>
  <si>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</si>
  <si>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</si>
  <si>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</si>
  <si>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</si>
  <si>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</si>
  <si>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</si>
  <si>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</si>
  <si>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</si>
  <si>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监测监理</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</si>
  <si>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</si>
  <si>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</si>
  <si>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</si>
  <si>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</si>
  <si>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</si>
  <si>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</si>
  <si>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</si>
  <si>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</si>
  <si>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</si>
  <si>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</si>
  <si>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</si>
  <si>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</si>
  <si>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</si>
  <si>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</si>
  <si>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</si>
  <si>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</si>
  <si>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</si>
  <si>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</si>
  <si>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</si>
  <si>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</si>
  <si>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</si>
  <si>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</si>
  <si>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</si>
  <si>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</si>
  <si>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</si>
  <si>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</si>
  <si>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</si>
  <si>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</si>
  <si>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</si>
  <si>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</si>
  <si>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</si>
  <si>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</si>
  <si>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</si>
  <si>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</si>
  <si>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</si>
  <si>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</si>
  <si>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</si>
  <si>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</si>
  <si>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</si>
  <si>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</si>
  <si>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</si>
  <si>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</si>
  <si>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</si>
  <si>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</si>
  <si>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</si>
  <si>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</si>
  <si>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</si>
  <si>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</si>
  <si>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</si>
  <si>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</si>
  <si>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</si>
  <si>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</si>
  <si>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</si>
  <si>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</si>
  <si>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</si>
  <si>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</si>
  <si>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</si>
  <si>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</si>
  <si>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</si>
  <si>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</si>
  <si>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</si>
  <si>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</si>
  <si>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</si>
  <si>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</si>
  <si>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</si>
  <si>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</si>
  <si>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</si>
  <si>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</si>
  <si>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</si>
  <si>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</si>
  <si>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</si>
  <si>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</si>
  <si>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</si>
  <si>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</si>
  <si>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</si>
  <si>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</si>
  <si>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</si>
  <si>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</si>
  <si>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</si>
  <si>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</si>
  <si>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</si>
  <si>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</si>
  <si>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</si>
  <si>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</si>
  <si>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</si>
  <si>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</si>
  <si>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</si>
  <si>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</si>
  <si>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</si>
  <si>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</si>
  <si>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</si>
  <si>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</si>
  <si>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</si>
  <si>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</si>
  <si>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</si>
  <si>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</si>
  <si>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</si>
  <si>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</si>
  <si>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</si>
  <si>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</si>
  <si>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</si>
  <si>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</si>
  <si>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</si>
  <si>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</si>
  <si>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</si>
  <si>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</si>
  <si>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</si>
  <si>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</si>
  <si>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省对下一般性转移支付补助（基本养老保险和低保）</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</si>
  <si>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</si>
  <si>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</si>
  <si>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</si>
  <si>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</si>
  <si>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</si>
  <si>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</si>
  <si>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</si>
  <si>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</si>
  <si>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</si>
  <si>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</si>
  <si>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</si>
  <si>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</si>
  <si>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</si>
  <si>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</si>
  <si>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</si>
  <si>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</si>
  <si>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</si>
  <si>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</si>
  <si>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</si>
  <si>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</si>
  <si>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</si>
  <si>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</si>
  <si>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</si>
  <si>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</si>
  <si>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</si>
  <si>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</si>
  <si>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</si>
  <si>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</si>
  <si>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</si>
  <si>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</si>
  <si>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</si>
  <si>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</si>
  <si>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</si>
  <si>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</si>
  <si>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</si>
  <si>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</si>
  <si>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</si>
  <si>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</si>
  <si>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</si>
  <si>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</si>
  <si>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</si>
  <si>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</si>
  <si>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</si>
  <si>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</si>
  <si>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</si>
  <si>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</si>
  <si>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</si>
  <si>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</si>
  <si>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</si>
  <si>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</si>
  <si>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</si>
  <si>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</si>
  <si>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</si>
  <si>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</si>
  <si>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</si>
  <si>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</si>
  <si>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</si>
  <si>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</si>
  <si>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</si>
  <si>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</si>
  <si>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</si>
  <si>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</si>
  <si>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</si>
  <si>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</si>
  <si>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</si>
  <si>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</si>
  <si>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</si>
  <si>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</si>
  <si>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</si>
  <si>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</si>
  <si>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</si>
  <si>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</si>
  <si>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</si>
  <si>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</si>
  <si>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</si>
  <si>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</si>
  <si>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</si>
  <si>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</si>
  <si>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</si>
  <si>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</si>
  <si>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</si>
  <si>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</si>
  <si>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</si>
  <si>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</si>
  <si>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</si>
  <si>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</si>
  <si>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</si>
  <si>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</si>
  <si>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</si>
  <si>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</si>
  <si>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</si>
  <si>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</si>
  <si>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</si>
  <si>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</si>
  <si>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</si>
  <si>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</si>
  <si>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</si>
  <si>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</si>
  <si>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</si>
  <si>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</si>
  <si>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</si>
  <si>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</si>
  <si>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</si>
  <si>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</si>
  <si>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</si>
  <si>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</si>
  <si>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</si>
  <si>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</si>
  <si>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</si>
  <si>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</si>
  <si>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</si>
  <si>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</si>
  <si>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</si>
  <si>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</si>
  <si>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</si>
  <si>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</si>
  <si>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</si>
  <si>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</si>
  <si>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</si>
  <si>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</si>
  <si>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</si>
  <si>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</si>
  <si>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</si>
  <si>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</si>
  <si>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</si>
  <si>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</si>
  <si>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</si>
  <si>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</si>
  <si>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</si>
  <si>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</si>
  <si>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</si>
  <si>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</si>
  <si>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</si>
  <si>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</si>
  <si>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</si>
  <si>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</si>
  <si>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</si>
  <si>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</si>
  <si>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</si>
  <si>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</si>
  <si>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</si>
  <si>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</si>
  <si>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</si>
  <si>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</si>
  <si>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</si>
  <si>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</si>
  <si>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</si>
  <si>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</si>
  <si>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</si>
  <si>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</si>
  <si>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</si>
  <si>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</si>
  <si>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</si>
  <si>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</si>
  <si>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</si>
  <si>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</si>
  <si>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</si>
  <si>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</si>
  <si>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</si>
  <si>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</si>
  <si>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</si>
  <si>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</si>
  <si>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</si>
  <si>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</si>
  <si>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</si>
  <si>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</si>
  <si>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</si>
  <si>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</si>
  <si>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</si>
  <si>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</si>
  <si>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</si>
  <si>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</si>
  <si>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</si>
  <si>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</si>
  <si>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</si>
  <si>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</si>
  <si>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</si>
  <si>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</si>
  <si>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</si>
  <si>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</si>
  <si>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</si>
  <si>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</si>
  <si>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</si>
  <si>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</si>
  <si>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</si>
  <si>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</si>
  <si>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</si>
  <si>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</si>
  <si>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</si>
  <si>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</si>
  <si>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</si>
  <si>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</si>
  <si>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</si>
  <si>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</si>
  <si>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</si>
  <si>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</si>
  <si>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</si>
  <si>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</si>
  <si>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</si>
  <si>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</si>
  <si>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</si>
  <si>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</si>
  <si>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</si>
  <si>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</si>
  <si>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</si>
  <si>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</si>
  <si>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</si>
  <si>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</si>
  <si>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</si>
  <si>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</si>
  <si>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</si>
  <si>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</si>
  <si>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</si>
  <si>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</si>
  <si>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</si>
  <si>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</si>
  <si>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</si>
  <si>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</si>
  <si>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</si>
  <si>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</si>
  <si>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</si>
  <si>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</si>
  <si>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</si>
  <si>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</si>
  <si>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</si>
  <si>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</si>
  <si>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</si>
  <si>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</si>
  <si>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</si>
  <si>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</si>
  <si>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</si>
  <si>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</si>
  <si>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</si>
  <si>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</si>
  <si>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</si>
  <si>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</si>
  <si>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</si>
  <si>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省对下一般性转移支付补助（农村综合改革）</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</si>
  <si>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</si>
  <si>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</si>
  <si>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</si>
  <si>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</si>
  <si>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</si>
  <si>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</si>
  <si>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</si>
  <si>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</si>
  <si>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</si>
  <si>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</si>
  <si>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</si>
  <si>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</si>
  <si>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</si>
  <si>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</si>
  <si>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</si>
  <si>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</si>
  <si>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</si>
  <si>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</si>
  <si>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</si>
  <si>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</si>
  <si>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</si>
  <si>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</si>
  <si>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</si>
  <si>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</si>
  <si>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</si>
  <si>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</si>
  <si>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</si>
  <si>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</si>
  <si>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</si>
  <si>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</si>
  <si>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</si>
  <si>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</si>
  <si>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</si>
  <si>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</si>
  <si>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</si>
  <si>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</si>
  <si>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</si>
  <si>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</si>
  <si>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</si>
  <si>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</si>
  <si>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</si>
  <si>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</si>
  <si>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</si>
  <si>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</si>
  <si>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</si>
  <si>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</si>
  <si>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</si>
  <si>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</si>
  <si>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</si>
  <si>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</si>
  <si>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</si>
  <si>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</si>
  <si>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</si>
  <si>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</si>
  <si>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</si>
  <si>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</si>
  <si>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</si>
  <si>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</si>
  <si>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</si>
  <si>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</si>
  <si>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</si>
  <si>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</si>
  <si>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</si>
  <si>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</si>
  <si>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</si>
  <si>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</si>
  <si>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</si>
  <si>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</si>
  <si>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</si>
  <si>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</si>
  <si>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</si>
  <si>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</si>
  <si>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</si>
  <si>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</si>
  <si>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</si>
  <si>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</si>
  <si>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</si>
  <si>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</si>
  <si>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</si>
  <si>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</si>
  <si>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</si>
  <si>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</si>
  <si>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</si>
  <si>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</si>
  <si>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</si>
  <si>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</si>
  <si>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</si>
  <si>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</si>
  <si>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</si>
  <si>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</si>
  <si>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</si>
  <si>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</si>
  <si>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</si>
  <si>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</si>
  <si>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</si>
  <si>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</si>
  <si>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</si>
  <si>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</si>
  <si>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</si>
  <si>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</si>
  <si>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</si>
  <si>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</si>
  <si>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</si>
  <si>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</si>
  <si>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</si>
  <si>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</si>
  <si>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</si>
  <si>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</si>
  <si>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</si>
  <si>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</si>
  <si>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</si>
  <si>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</si>
  <si>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</si>
  <si>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</si>
  <si>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</si>
  <si>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</si>
  <si>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</si>
  <si>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</si>
  <si>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</si>
  <si>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</si>
  <si>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</si>
  <si>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</si>
  <si>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</si>
  <si>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</si>
  <si>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</si>
  <si>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</si>
  <si>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</si>
  <si>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</si>
  <si>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</si>
  <si>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</si>
  <si>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</si>
  <si>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</si>
  <si>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</si>
  <si>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</si>
  <si>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</si>
  <si>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</si>
  <si>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</si>
  <si>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</si>
  <si>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</si>
  <si>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</si>
  <si>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</si>
  <si>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</si>
  <si>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</si>
  <si>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</si>
  <si>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</si>
  <si>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</si>
  <si>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</si>
  <si>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</si>
  <si>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</si>
  <si>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</si>
  <si>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</si>
  <si>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</si>
  <si>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</si>
  <si>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</si>
  <si>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</si>
  <si>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</si>
  <si>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</si>
  <si>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</si>
  <si>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</si>
  <si>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</si>
  <si>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</si>
  <si>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</si>
  <si>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</si>
  <si>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</si>
  <si>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</si>
  <si>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</si>
  <si>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</si>
  <si>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</si>
  <si>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</si>
  <si>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</si>
  <si>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</si>
  <si>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</si>
  <si>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</si>
  <si>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</si>
  <si>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</si>
  <si>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</si>
  <si>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</si>
  <si>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</si>
  <si>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</si>
  <si>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</si>
  <si>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</si>
  <si>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</si>
  <si>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</si>
  <si>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</si>
  <si>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</si>
  <si>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</si>
  <si>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</si>
  <si>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</si>
  <si>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</si>
  <si>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</si>
  <si>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</si>
  <si>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</si>
  <si>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</si>
  <si>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</si>
  <si>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</si>
  <si>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</si>
  <si>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</si>
  <si>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</si>
  <si>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</si>
  <si>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</si>
  <si>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</si>
  <si>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</si>
  <si>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</si>
  <si>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</si>
  <si>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</si>
  <si>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</si>
  <si>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</si>
  <si>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</si>
  <si>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</si>
  <si>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</si>
  <si>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</si>
  <si>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</si>
  <si>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</si>
  <si>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</si>
  <si>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</si>
  <si>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</si>
  <si>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</si>
  <si>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</si>
  <si>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</si>
  <si>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</si>
  <si>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</si>
  <si>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</si>
  <si>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</si>
  <si>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</si>
  <si>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</si>
  <si>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</si>
  <si>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</si>
  <si>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</si>
  <si>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</si>
  <si>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</si>
  <si>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</si>
  <si>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</si>
  <si>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</si>
  <si>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</si>
  <si>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</si>
  <si>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</si>
  <si>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</si>
  <si>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</si>
  <si>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</si>
  <si>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</si>
  <si>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</si>
  <si>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</si>
  <si>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</si>
  <si>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</si>
  <si>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</si>
  <si>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</si>
  <si>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</si>
  <si>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</si>
  <si>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</si>
  <si>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</si>
  <si>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</si>
  <si>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</si>
  <si>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</si>
  <si>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</si>
  <si>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</si>
  <si>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</si>
  <si>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</si>
  <si>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</si>
  <si>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</si>
  <si>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</si>
  <si>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</si>
  <si>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</si>
  <si>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</si>
  <si>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</si>
  <si>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</si>
  <si>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</si>
  <si>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</si>
  <si>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</si>
  <si>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</si>
  <si>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</si>
  <si>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</si>
  <si>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</si>
  <si>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</si>
  <si>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</si>
  <si>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</si>
  <si>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</si>
  <si>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</si>
  <si>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</si>
  <si>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</si>
  <si>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</si>
  <si>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</si>
  <si>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</si>
  <si>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</si>
  <si>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</si>
  <si>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</si>
  <si>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本级一般公共预算支出</t>
  </si>
  <si>
    <t>1-5  2020年文山市本级一般公共预算政府预算经济分类表（基本支出）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</si>
  <si>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</si>
  <si>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</si>
  <si>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</si>
  <si>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</si>
  <si>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</si>
  <si>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</si>
  <si>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</si>
  <si>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</si>
  <si>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</si>
  <si>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</si>
  <si>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</si>
  <si>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</si>
  <si>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</si>
  <si>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</si>
  <si>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</si>
  <si>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</si>
  <si>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</si>
  <si>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</si>
  <si>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</si>
  <si>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</si>
  <si>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</si>
  <si>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</si>
  <si>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</si>
  <si>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</si>
  <si>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</si>
  <si>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</si>
  <si>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</si>
  <si>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</si>
  <si>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</si>
  <si>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2020年文山市一般公共预算税收返还和转移支付预算表</t>
  </si>
  <si>
    <t>为上年预算数的%</t>
  </si>
  <si>
    <t xml:space="preserve">     返还性收入</t>
  </si>
  <si>
    <t xml:space="preserve"> </t>
  </si>
  <si>
    <t xml:space="preserve">       所得税基数返还收入</t>
  </si>
  <si>
    <t>3,889</t>
  </si>
  <si>
    <t xml:space="preserve">       成品油税费改革税收返还收入</t>
  </si>
  <si>
    <t xml:space="preserve">       增值税税收返还收入</t>
  </si>
  <si>
    <t>1,748</t>
  </si>
  <si>
    <t xml:space="preserve">       消费税税收返还收入</t>
  </si>
  <si>
    <t>1,114</t>
  </si>
  <si>
    <t xml:space="preserve">       增值税五五分享税收返还收入</t>
  </si>
  <si>
    <t>10,148</t>
  </si>
  <si>
    <t xml:space="preserve">       其他税收返还收入</t>
  </si>
  <si>
    <t>2,932</t>
  </si>
  <si>
    <t xml:space="preserve">     一般性转移支付收入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</si>
  <si>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</si>
  <si>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</si>
  <si>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</si>
  <si>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</si>
  <si>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</si>
  <si>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</si>
  <si>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</si>
  <si>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</si>
  <si>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</si>
  <si>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</si>
  <si>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</si>
  <si>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</si>
  <si>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</si>
  <si>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</si>
  <si>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</si>
  <si>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</si>
  <si>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</si>
  <si>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</si>
  <si>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</si>
  <si>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</si>
  <si>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</si>
  <si>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</si>
  <si>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</si>
  <si>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</si>
  <si>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</si>
  <si>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</si>
  <si>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</si>
  <si>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</si>
  <si>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</si>
  <si>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</si>
  <si>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</si>
  <si>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</si>
  <si>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</si>
  <si>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</si>
  <si>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</si>
  <si>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</si>
  <si>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</si>
  <si>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</si>
  <si>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</si>
  <si>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</si>
  <si>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</si>
  <si>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</si>
  <si>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</si>
  <si>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t>
  </si>
  <si>
    <t xml:space="preserve">       住房保障</t>
  </si>
  <si>
    <t xml:space="preserve">       粮油物资储备</t>
  </si>
  <si>
    <t xml:space="preserve">       灾害防治及应急管理</t>
  </si>
  <si>
    <t xml:space="preserve">       其他收入</t>
  </si>
  <si>
    <t xml:space="preserve">     上解收入</t>
  </si>
  <si>
    <t xml:space="preserve">       体制上解收入</t>
  </si>
  <si>
    <t xml:space="preserve">       专项上解收入</t>
  </si>
  <si>
    <t xml:space="preserve">     上年结余收入</t>
  </si>
  <si>
    <t xml:space="preserve">     调入资金</t>
  </si>
  <si>
    <t xml:space="preserve">         从政府性基金预算调入</t>
  </si>
  <si>
    <t>61,200</t>
  </si>
  <si>
    <t>52,832</t>
  </si>
  <si>
    <t xml:space="preserve">         从国有资本经营预算调入</t>
  </si>
  <si>
    <t>307</t>
  </si>
  <si>
    <t>313</t>
  </si>
  <si>
    <t xml:space="preserve">         从其他资金调入</t>
  </si>
  <si>
    <t xml:space="preserve">    地方政府一般债务转贷收入</t>
  </si>
  <si>
    <t xml:space="preserve">        新增地方政府一般债券转贷收入</t>
  </si>
  <si>
    <t>800</t>
  </si>
  <si>
    <t xml:space="preserve">        置换地方政府一般债券转贷收入</t>
  </si>
  <si>
    <t>176,860</t>
  </si>
  <si>
    <t xml:space="preserve">     动用预算稳定调节基金</t>
  </si>
  <si>
    <t>1-7  2020年一般公共预算支出表（州、市对下转移支付项目）</t>
  </si>
  <si>
    <t>项       目</t>
  </si>
  <si>
    <t>转移支付合计</t>
  </si>
  <si>
    <t>注：文山市无此项支出</t>
  </si>
  <si>
    <t>1-8  2020年文山市分地区税收返还和转移支付预算表</t>
  </si>
  <si>
    <t>地  区</t>
  </si>
  <si>
    <t>合计</t>
  </si>
  <si>
    <t>税收返还</t>
  </si>
  <si>
    <t>一般性转移支付</t>
  </si>
  <si>
    <t>专项转移支付</t>
  </si>
  <si>
    <t>一、提前下达数小计</t>
  </si>
  <si>
    <t>二、待分配数</t>
  </si>
  <si>
    <t>三、预算合计</t>
  </si>
  <si>
    <t>文山市</t>
  </si>
  <si>
    <t>1-9  2020年文山市本级“三公”经费预算财政拨款情况统计表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</si>
  <si>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</si>
  <si>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</si>
  <si>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</si>
  <si>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</si>
  <si>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</si>
  <si>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</si>
  <si>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</si>
  <si>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</si>
  <si>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r>
      <rPr>
        <sz val="12"/>
        <rFont val="宋体"/>
        <charset val="134"/>
        <scheme val="minor"/>
      </rPr>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t>
    </r>
    <r>
      <rPr>
        <sz val="12"/>
        <color theme="1"/>
        <rFont val="宋体"/>
        <charset val="134"/>
        <scheme val="minor"/>
      </rPr>
      <t>二、“三公”经费增减变化原因说明: 文山市2020年“三公”经费财政拨款预算安排1990万元。其中：安排因公出国（境）费0万元；公务接待费410万元；公务用车购置及运行费1580万元。2020年“三公”经费预算数比2019年预算数减少1760万元，下降46.9%。具体变动情况是：
（一）2020年文山市预算安排因公出国（境）费0万元，与2019年持平。
（二）2020年文山市预算安排公务接待费410万元，较2019年预算数1162万元减少752万元，下降64.7%。
（三）2020年文山市预算安排公务用车购置及运行费1580万元，较2019年预算数2588万元减少1008万元，下降38.9%，其中：购置费30万元，较2019年预算数295万元减少265万元，下降89.8%；运行费1550万元，较2019年预算数2293万元减少743万元，下降32.4%。
减少的主要原因：我市把严格控制“三公”经费作为一项重要工作，会同有关部门采取有力措施，认真贯彻落实中央、省、州关于厉行节约的各项要求，进一步从严控制“三公”经费开支。一是严把预算关，实行源头控制，严格执行中央八项规定，在预算安排中对“三公”经费进行压缩，按照“三公”经费只减不增的原则控制一般性支出。二是严把支出关，实现动态管理，充分发挥国库集中支付平台，规范“三公”经费的支出核算。三是注重宣传，提高贯彻落实自觉性，在日常财政监督监管中注重对预算单位的业务辅导和政策宣传，将“三公”经费管理作为各单位的重要工作来抓，明确职责完善制度。</t>
    </r>
  </si>
  <si>
    <t>2-1  2020年文山市政府性基金预算收入情况表</t>
  </si>
  <si>
    <t>一、地方农网还贷资金收入</t>
  </si>
  <si>
    <t>二、国家电影事业发展专项资金收入</t>
  </si>
  <si>
    <t>三、国有土地收益基金收入</t>
  </si>
  <si>
    <t>36</t>
  </si>
  <si>
    <t>35</t>
  </si>
  <si>
    <t>四、农业土地开发资金收入</t>
  </si>
  <si>
    <t>26</t>
  </si>
  <si>
    <t>五、国有土地使用权出让收入</t>
  </si>
  <si>
    <t>77,748</t>
  </si>
  <si>
    <t>94,202</t>
  </si>
  <si>
    <t xml:space="preserve">   土地出让价款收入</t>
  </si>
  <si>
    <t>74,000</t>
  </si>
  <si>
    <t xml:space="preserve">   补缴的土地价款</t>
  </si>
  <si>
    <t>6,074</t>
  </si>
  <si>
    <t xml:space="preserve">   划拨土地收入</t>
  </si>
  <si>
    <t>12,128</t>
  </si>
  <si>
    <t xml:space="preserve">   缴纳新增建设用地土地有偿使用费</t>
  </si>
  <si>
    <t xml:space="preserve">   其他土地出让收入</t>
  </si>
  <si>
    <t>2,000</t>
  </si>
  <si>
    <t>六、大中型水库库区基金收入</t>
  </si>
  <si>
    <t>七、彩票公益金收入</t>
  </si>
  <si>
    <t xml:space="preserve">   福利彩票公益金收入</t>
  </si>
  <si>
    <t xml:space="preserve">   体育彩票公益金收入</t>
  </si>
  <si>
    <t>八、城市基础设施配套费收入</t>
  </si>
  <si>
    <t>2,375</t>
  </si>
  <si>
    <t>2,357</t>
  </si>
  <si>
    <t>九、小型水库移民扶助基金收入</t>
  </si>
  <si>
    <t>十、国家重大水利工程建设基金收入</t>
  </si>
  <si>
    <t>十一、车辆通行费</t>
  </si>
  <si>
    <t>十二、污水处理费收入</t>
  </si>
  <si>
    <t>1,889</t>
  </si>
  <si>
    <t>2,200</t>
  </si>
  <si>
    <t>十三、彩票发行机构和彩票销售机构的业务费用</t>
  </si>
  <si>
    <t>十四、其他政府性基金收入</t>
  </si>
  <si>
    <t>十五、专项债券对应项目专项收入</t>
  </si>
  <si>
    <t>1,492</t>
  </si>
  <si>
    <t>全市政府性基金预算收入</t>
  </si>
  <si>
    <t>地方政府专项债务转贷收入</t>
  </si>
  <si>
    <t xml:space="preserve">   政府性基金补助收入</t>
  </si>
  <si>
    <t>2-2  2020年文山市政府性基金预算支出情况表</t>
  </si>
  <si>
    <t>一、文化旅游体育与传媒支出</t>
  </si>
  <si>
    <t xml:space="preserve">   国家电影事业发展专项资金安排的支出</t>
  </si>
  <si>
    <t xml:space="preserve">   旅游发展基金支出</t>
  </si>
  <si>
    <t>二、社会保障和就业支出</t>
  </si>
  <si>
    <t xml:space="preserve">   大中型水库移民后期扶持基金支出</t>
  </si>
  <si>
    <t xml:space="preserve">   小型水库移民扶助基金安排的支出</t>
  </si>
  <si>
    <t>三、节能环保支出</t>
  </si>
  <si>
    <t xml:space="preserve">   可再生能源电价附加收入安排的支出</t>
  </si>
  <si>
    <t>四、城乡社区支出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</si>
  <si>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</si>
  <si>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</si>
  <si>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</si>
  <si>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</si>
  <si>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污水处理费收入安排的支出</t>
  </si>
  <si>
    <t xml:space="preserve">   土地储备专项债券收入安排的支出</t>
  </si>
  <si>
    <t xml:space="preserve">   棚户区改造专项债券收入安排的支出</t>
  </si>
  <si>
    <t xml:space="preserve">   城市基础设施配套费对应专项债务收入安排的支出</t>
  </si>
  <si>
    <t>五、农林水支出</t>
  </si>
  <si>
    <t xml:space="preserve">   大中型水库库区基金安排的支出</t>
  </si>
  <si>
    <t xml:space="preserve">   国家重大水利工程建设基金安排的支出</t>
  </si>
  <si>
    <t xml:space="preserve">   国家重大水利工程建设基金对应专项债务收入安排的支出</t>
  </si>
  <si>
    <t>六、交通运输支出</t>
  </si>
  <si>
    <t xml:space="preserve">   车辆通行费安排的支出</t>
  </si>
  <si>
    <t xml:space="preserve">   港口建设费安排的支出</t>
  </si>
  <si>
    <t xml:space="preserve">   民航发展基金支出</t>
  </si>
  <si>
    <t xml:space="preserve">   政府收费公路专项债券收入安排的支出</t>
  </si>
  <si>
    <t>七、资源勘探信息等支出</t>
  </si>
  <si>
    <t xml:space="preserve">   农网还贷资金支出</t>
  </si>
  <si>
    <t>八、其他支出</t>
  </si>
  <si>
    <t xml:space="preserve">   其他政府性基金安排的支出</t>
  </si>
  <si>
    <t xml:space="preserve">   彩票发行销售机构业务费安排的支出</t>
  </si>
  <si>
    <t xml:space="preserve">   彩票公益金安排的支出</t>
  </si>
  <si>
    <t>九、债务付息支出</t>
  </si>
  <si>
    <t xml:space="preserve">   地方政府专项债务付息支出</t>
  </si>
  <si>
    <t>十、债务发行费用支出</t>
  </si>
  <si>
    <t xml:space="preserve">   地方政府专项债务发行费用支出</t>
  </si>
  <si>
    <t>全市政府性基金支出</t>
  </si>
  <si>
    <r>
      <rPr>
        <b/>
        <sz val="14"/>
        <rFont val="宋体"/>
        <charset val="134"/>
      </rPr>
      <t xml:space="preserve">   </t>
    </r>
    <r>
      <rPr>
        <sz val="14"/>
        <rFont val="宋体"/>
        <charset val="134"/>
      </rPr>
      <t>政府性基金转移支付</t>
    </r>
  </si>
  <si>
    <t xml:space="preserve">   调出资金</t>
  </si>
  <si>
    <t xml:space="preserve">   年终结余</t>
  </si>
  <si>
    <t>地方政府专项债务还本支出</t>
  </si>
  <si>
    <t>2-3  2020年文山市本级政府性基金预算收入情况表</t>
  </si>
  <si>
    <t>2-4  2020年文山市本级政府性基金预算支出情况表</t>
  </si>
  <si>
    <t>75</t>
  </si>
  <si>
    <t>81</t>
  </si>
  <si>
    <t>55</t>
  </si>
  <si>
    <t>61</t>
  </si>
  <si>
    <t xml:space="preserve">      资助国产影片放映</t>
  </si>
  <si>
    <t>20</t>
  </si>
  <si>
    <t xml:space="preserve">      资助影院建设</t>
  </si>
  <si>
    <t>30</t>
  </si>
  <si>
    <t xml:space="preserve">      其他国家电影事业发展专项资金支出</t>
  </si>
  <si>
    <t>5</t>
  </si>
  <si>
    <t xml:space="preserve">      地方旅游开发项目补助</t>
  </si>
  <si>
    <t>71</t>
  </si>
  <si>
    <t>31</t>
  </si>
  <si>
    <t xml:space="preserve">    大中型水库移民后期扶持基金支出</t>
  </si>
  <si>
    <t xml:space="preserve">      移民补助</t>
  </si>
  <si>
    <t xml:space="preserve">    小型水库移民扶助基金安排的支出</t>
  </si>
  <si>
    <t>40</t>
  </si>
  <si>
    <t/>
  </si>
  <si>
    <t xml:space="preserve">      其他小型水库移民扶助基金支出</t>
  </si>
  <si>
    <t>101,910</t>
  </si>
  <si>
    <t>19,333</t>
  </si>
  <si>
    <t xml:space="preserve">    国有土地使用权出让收入安排的支出</t>
  </si>
  <si>
    <t>3,846</t>
  </si>
  <si>
    <t xml:space="preserve">      征地和拆迁补偿支出</t>
  </si>
  <si>
    <t>1,495</t>
  </si>
  <si>
    <t xml:space="preserve">      补助被征地农民支出</t>
  </si>
  <si>
    <t xml:space="preserve">      其他国有土地使用权出让收入安排的支出</t>
  </si>
  <si>
    <t>793</t>
  </si>
  <si>
    <t xml:space="preserve">    国有土地收益基金安排的支出</t>
  </si>
  <si>
    <t xml:space="preserve">    城市基础设施配套费安排的支出</t>
  </si>
  <si>
    <t>294</t>
  </si>
  <si>
    <t>270</t>
  </si>
  <si>
    <t xml:space="preserve">      城市公共设施</t>
  </si>
  <si>
    <t xml:space="preserve">      城市环境卫生</t>
  </si>
  <si>
    <t xml:space="preserve">    污水处理费收入安排的支出</t>
  </si>
  <si>
    <t>770</t>
  </si>
  <si>
    <t>2,160</t>
  </si>
  <si>
    <t xml:space="preserve">      污水处理设施建设和运营</t>
  </si>
  <si>
    <t xml:space="preserve">      代征手续费</t>
  </si>
  <si>
    <t xml:space="preserve">      其他污水处理费安排的支出</t>
  </si>
  <si>
    <t xml:space="preserve">    土地储备专项债券收入安排的支出</t>
  </si>
  <si>
    <t>97,000</t>
  </si>
  <si>
    <t>276</t>
  </si>
  <si>
    <t xml:space="preserve">    大中型水库库区基金安排的支出</t>
  </si>
  <si>
    <t xml:space="preserve">      基础设施建设和经济发展</t>
  </si>
  <si>
    <t>236</t>
  </si>
  <si>
    <t xml:space="preserve">      解决移民遗留问题</t>
  </si>
  <si>
    <t xml:space="preserve">      库区防护工程维护</t>
  </si>
  <si>
    <t xml:space="preserve">      其他大中型水库库区基金支出</t>
  </si>
  <si>
    <t>1,193</t>
  </si>
  <si>
    <t>972</t>
  </si>
  <si>
    <t xml:space="preserve">    彩票发行销售机构业务费安排的支出</t>
  </si>
  <si>
    <t>16</t>
  </si>
  <si>
    <t xml:space="preserve">      彩票市场调控资金支出</t>
  </si>
  <si>
    <t xml:space="preserve">      其他彩票发行销售机构业务费安排的支出</t>
  </si>
  <si>
    <t xml:space="preserve">    彩票公益金安排的支出</t>
  </si>
  <si>
    <t>1,177</t>
  </si>
  <si>
    <t>956</t>
  </si>
  <si>
    <t xml:space="preserve">      用于社会福利的彩票公益金支出</t>
  </si>
  <si>
    <t>327</t>
  </si>
  <si>
    <t>213</t>
  </si>
  <si>
    <t xml:space="preserve">      用于体育事业的彩票公益金支出</t>
  </si>
  <si>
    <t>205</t>
  </si>
  <si>
    <t>140</t>
  </si>
  <si>
    <t xml:space="preserve">      用于教育事业的彩票公益金支出</t>
  </si>
  <si>
    <t>57</t>
  </si>
  <si>
    <t xml:space="preserve">      用于红十字事业的彩票公益金支出</t>
  </si>
  <si>
    <t xml:space="preserve">      用于残疾人事业的彩票公益金支出</t>
  </si>
  <si>
    <t>120</t>
  </si>
  <si>
    <t>78</t>
  </si>
  <si>
    <t xml:space="preserve">      用于城乡医疗救助的彩票公益金支出</t>
  </si>
  <si>
    <t xml:space="preserve">      用于其他社会公益事业的彩票公益金支出</t>
  </si>
  <si>
    <t>393</t>
  </si>
  <si>
    <t>7,420</t>
  </si>
  <si>
    <t>18,250</t>
  </si>
  <si>
    <t xml:space="preserve">      国有土地使用权出让金债务付息支出</t>
  </si>
  <si>
    <t>6,006</t>
  </si>
  <si>
    <t>11,000</t>
  </si>
  <si>
    <t xml:space="preserve">      土地储备专项债券付息支出</t>
  </si>
  <si>
    <t>1,170</t>
  </si>
  <si>
    <t>5,000</t>
  </si>
  <si>
    <t xml:space="preserve">      政府收费公路专项债券付息支出</t>
  </si>
  <si>
    <t xml:space="preserve">      棚户区改造专项债券付息支出</t>
  </si>
  <si>
    <t xml:space="preserve">      其他地方自行试点项目收益专项债券付息支出</t>
  </si>
  <si>
    <t>244</t>
  </si>
  <si>
    <t xml:space="preserve">      其他政府性基金债务付息支出</t>
  </si>
  <si>
    <t>250</t>
  </si>
  <si>
    <t>303</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</si>
  <si>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</si>
  <si>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</si>
  <si>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</si>
  <si>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</si>
  <si>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196</t>
  </si>
  <si>
    <t xml:space="preserve">      土地储备专项债券发行费用支出</t>
  </si>
  <si>
    <t>107</t>
  </si>
  <si>
    <t>支出合计</t>
  </si>
  <si>
    <t>111,248</t>
  </si>
  <si>
    <t>39,246</t>
  </si>
  <si>
    <t>262,078</t>
  </si>
  <si>
    <t>70,982</t>
  </si>
  <si>
    <t xml:space="preserve">  政府性基金转移支付</t>
  </si>
  <si>
    <t>9,740</t>
  </si>
  <si>
    <t>12,000</t>
  </si>
  <si>
    <t xml:space="preserve">    政府性基金补助支出</t>
  </si>
  <si>
    <t xml:space="preserve">    政府性基金上解支出</t>
  </si>
  <si>
    <t xml:space="preserve">  调出资金</t>
  </si>
  <si>
    <t xml:space="preserve">  年终结余</t>
  </si>
  <si>
    <t>3,658</t>
  </si>
  <si>
    <t xml:space="preserve">  地方政府专项债务还本支出</t>
  </si>
  <si>
    <t>187,480</t>
  </si>
  <si>
    <t>6,150</t>
  </si>
  <si>
    <t xml:space="preserve">  地方政府专项债务转贷支出</t>
  </si>
  <si>
    <t>支出总计</t>
  </si>
  <si>
    <t>373,326</t>
  </si>
  <si>
    <t>110,228</t>
  </si>
  <si>
    <t>2-5  2020年文山市本级政府性基金支出表（转移支付）</t>
  </si>
  <si>
    <t>比上年执行数增长%</t>
  </si>
  <si>
    <t>八、商业服务业等事务</t>
  </si>
  <si>
    <t>九、其他支出</t>
  </si>
  <si>
    <t>十、债务付息支出</t>
  </si>
  <si>
    <t>十一、债务发行费用支出</t>
  </si>
  <si>
    <t>本年支出小计</t>
  </si>
  <si>
    <t>2-5  2020年本级政府性基金支出表（州、市对下转移支付）</t>
  </si>
  <si>
    <t>3-1  2020年文山市国有资本经营收入预算情况表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</si>
  <si>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</si>
  <si>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</si>
  <si>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</si>
  <si>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</si>
  <si>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</si>
  <si>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</si>
  <si>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</si>
  <si>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</si>
  <si>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</si>
  <si>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农林牧渔企业利润收入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</si>
  <si>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</si>
  <si>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</si>
  <si>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</si>
  <si>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</si>
  <si>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</si>
  <si>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</si>
  <si>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</si>
  <si>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</si>
  <si>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</si>
  <si>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</si>
  <si>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</si>
  <si>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</si>
  <si>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</si>
  <si>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</si>
  <si>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</si>
  <si>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</si>
  <si>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</si>
  <si>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</si>
  <si>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</si>
  <si>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</si>
  <si>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</si>
  <si>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</si>
  <si>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</si>
  <si>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全市国有资本经营收入</t>
  </si>
  <si>
    <t>国有资本经营预算转移支付收入</t>
  </si>
  <si>
    <t>上年结转</t>
  </si>
  <si>
    <t>3-2  2020年文山市国有资本经营支出预算情况表</t>
  </si>
  <si>
    <t xml:space="preserve">  解决历史遗留问题及改革成本支出</t>
  </si>
  <si>
    <t xml:space="preserve">    "三供一业"移交补助支出</t>
  </si>
  <si>
    <t xml:space="preserve">    国有企业办职教幼教补助支出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</si>
  <si>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</si>
  <si>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</si>
  <si>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</si>
  <si>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</si>
  <si>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</si>
  <si>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</si>
  <si>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</si>
  <si>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</si>
  <si>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</si>
  <si>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</si>
  <si>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</si>
  <si>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其他国有资本经营预算支出</t>
  </si>
  <si>
    <t xml:space="preserve">    其他国有资本经营预算支出(项)</t>
  </si>
  <si>
    <t>全市国有资本经营支出</t>
  </si>
  <si>
    <t>调出资金</t>
  </si>
  <si>
    <t>结转下年</t>
  </si>
  <si>
    <t>3-3  2020年文山市本级国有资本经营收入预算情况表</t>
  </si>
  <si>
    <t>3-4  2020年文山市本级国有资本经营支出预算情况表</t>
  </si>
  <si>
    <t>3-5  2020年文山市本级国有资本经营支出预算转移支付情况表</t>
  </si>
  <si>
    <t>3-6 2020年文山市国有资本经营预算转移支付表（分地区）</t>
  </si>
  <si>
    <t>预算数</t>
  </si>
  <si>
    <t>合  计</t>
  </si>
  <si>
    <t>3-7 2020年文山市本级国有资本经营预算转移支付表（分项目）</t>
  </si>
  <si>
    <t>项目名称</t>
  </si>
  <si>
    <t>4-1  2020年文山市社会保险基金收入预算情况表</t>
  </si>
  <si>
    <t>项     目</t>
  </si>
  <si>
    <t>2019年预计执行数</t>
  </si>
  <si>
    <t>预算数比上年预计执行数增长%</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</si>
  <si>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</si>
  <si>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</si>
  <si>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</si>
  <si>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</si>
  <si>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</si>
  <si>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</si>
  <si>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</si>
  <si>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</si>
  <si>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</si>
  <si>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</si>
  <si>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八、生育保险基金收入</t>
  </si>
  <si>
    <t>收入小计</t>
  </si>
  <si>
    <t xml:space="preserve">  其中：保险费收入</t>
  </si>
  <si>
    <t xml:space="preserve">        利息收入</t>
  </si>
  <si>
    <t xml:space="preserve">        财政补贴收入</t>
  </si>
  <si>
    <t>上级补助收入</t>
  </si>
  <si>
    <t>下级上解收入</t>
  </si>
  <si>
    <t>收入合计</t>
  </si>
  <si>
    <t>4-2  2020年文山市社会保险基金支出预算情况表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</si>
  <si>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</si>
  <si>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</si>
  <si>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</si>
  <si>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</si>
  <si>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</si>
  <si>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</si>
  <si>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</si>
  <si>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</si>
  <si>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</si>
  <si>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八、生育保险基金支出</t>
  </si>
  <si>
    <t>支出小计</t>
  </si>
  <si>
    <t xml:space="preserve">    其中：社会保险待遇支出</t>
  </si>
  <si>
    <t xml:space="preserve">补助下级支出
  </t>
  </si>
  <si>
    <t>上解上级支出</t>
  </si>
  <si>
    <t>4-1  2020年文山市本级社会保险基金收入预算情况表</t>
  </si>
  <si>
    <t>4-2  2020年文山市本级社会保险基金支出预算情况表</t>
  </si>
  <si>
    <t>5-1 文山市2019年地方政府债务限额及余额预算情况表</t>
  </si>
  <si>
    <t>单位：亿元</t>
  </si>
  <si>
    <t>地   区</t>
  </si>
  <si>
    <t>2019年债务限额</t>
  </si>
  <si>
    <t>2019年债务余额预计执行数</t>
  </si>
  <si>
    <t>一般债务</t>
  </si>
  <si>
    <t>专项债务</t>
  </si>
  <si>
    <t>公  式</t>
  </si>
  <si>
    <t>A=B+C</t>
  </si>
  <si>
    <t>B</t>
  </si>
  <si>
    <t>C</t>
  </si>
  <si>
    <t>D=E+F</t>
  </si>
  <si>
    <t>E</t>
  </si>
  <si>
    <t>F</t>
  </si>
  <si>
    <t>注：1.本表反映上一年度本地区、本级及分地区地方政府债务限额及余额预计执行数。</t>
  </si>
  <si>
    <t xml:space="preserve">    2.本表由县级以上地方各级财政部门在本级人民代表大会批准预算后二十日内公开。</t>
  </si>
  <si>
    <t>5-3  文山市本级2019年地方政府一般债务余额情况表</t>
  </si>
  <si>
    <t>项    目</t>
  </si>
  <si>
    <t>执行数</t>
  </si>
  <si>
    <t>一、2018年末地方政府一般债务余额实际数</t>
  </si>
  <si>
    <t>二、2019年末地方政府一般债务余额限额</t>
  </si>
  <si>
    <t>三、2019年地方政府一般债务发行额</t>
  </si>
  <si>
    <t xml:space="preserve">    中央转贷地方的国际金融组织和外国政府贷款</t>
  </si>
  <si>
    <t xml:space="preserve">    2019年地方政府一般债券发行额</t>
  </si>
  <si>
    <t>四、2019年地方政府一般债务还本额</t>
  </si>
  <si>
    <t>五、2019年末地方政府一般债务余额预计执行数</t>
  </si>
  <si>
    <t>六、2020年地方财政赤字</t>
  </si>
  <si>
    <t>七、2020年地方政府一般债务余额限额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</si>
  <si>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</si>
  <si>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5-3 文山市本级2019年地方政府一般债务余额情况表</t>
  </si>
  <si>
    <t>5-5 文山市本级2019年地方政府专项债务余额情况表</t>
  </si>
  <si>
    <t>一、2018年末地方政府专项债务余额实际数</t>
  </si>
  <si>
    <t>二、2019年末地方政府专项债务余额限额</t>
  </si>
  <si>
    <t>三、2019年地方政府专项债务发行额</t>
  </si>
  <si>
    <t>四、2019年地方政府专项债务还本额</t>
  </si>
  <si>
    <t>五、2019年末地方政府专项债务余额预计执行数</t>
  </si>
  <si>
    <t>六、2020年地方政府专项债务新增限额</t>
  </si>
  <si>
    <t>七、2020年末地方政府专项债务余额限额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</si>
  <si>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</si>
  <si>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5-5  文山市本级2019年地方政府专项债务余额情况表</t>
  </si>
  <si>
    <t>5-6 文山市地方政府债券发行及还本
付息情况表</t>
  </si>
  <si>
    <t>公式</t>
  </si>
  <si>
    <t>本地区</t>
  </si>
  <si>
    <t>本级</t>
  </si>
  <si>
    <t>一、2019年发行预计执行数</t>
  </si>
  <si>
    <t>A=B+D</t>
  </si>
  <si>
    <t>（一）一般债券</t>
  </si>
  <si>
    <t xml:space="preserve">   其中：再融资债券</t>
  </si>
  <si>
    <t>（二）专项债券</t>
  </si>
  <si>
    <t>D</t>
  </si>
  <si>
    <t>二、2019年还本预计执行数</t>
  </si>
  <si>
    <t>F=G+H</t>
  </si>
  <si>
    <t>G</t>
  </si>
  <si>
    <t>H</t>
  </si>
  <si>
    <t>三、2019年付息预计执行数</t>
  </si>
  <si>
    <t>I=J+K</t>
  </si>
  <si>
    <t>J</t>
  </si>
  <si>
    <t>K</t>
  </si>
  <si>
    <t>四、2020年还本预算数</t>
  </si>
  <si>
    <t>L=M+O</t>
  </si>
  <si>
    <t>M</t>
  </si>
  <si>
    <t xml:space="preserve">   其中：再融资</t>
  </si>
  <si>
    <t xml:space="preserve">      财政预算安排 </t>
  </si>
  <si>
    <t>N</t>
  </si>
  <si>
    <t>O</t>
  </si>
  <si>
    <t xml:space="preserve">      财政预算安排</t>
  </si>
  <si>
    <t>P</t>
  </si>
  <si>
    <t>五、2020年付息预算数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</si>
  <si>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</si>
  <si>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</si>
  <si>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</si>
  <si>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</si>
  <si>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文山市本级2020年地方政府债务限额提前下达情况表</t>
  </si>
  <si>
    <t>下级</t>
  </si>
  <si>
    <t>一、2019年地方政府债务限额</t>
  </si>
  <si>
    <t>其中： 一般债务限额</t>
  </si>
  <si>
    <t xml:space="preserve">       专项债务限额</t>
  </si>
  <si>
    <t>二、提前下达的2020年新增地方政府债务限额</t>
  </si>
  <si>
    <t>注：本表反映本地区及本级年初预算中列示提前下达的新增地方政府债务限额情况，由县级以上地方各级财政部门在本级人民代表大会批准预算后二十日内公开。</t>
  </si>
  <si>
    <t>5-8  文山市2020年年初新增地方政府债券资金安排表</t>
  </si>
  <si>
    <t>序号</t>
  </si>
  <si>
    <t>项目类型</t>
  </si>
  <si>
    <t>项目主管部门</t>
  </si>
  <si>
    <t>债券性质</t>
  </si>
  <si>
    <t>债券规模</t>
  </si>
  <si>
    <t>...</t>
  </si>
  <si>
    <t>注：本表反映本级当年提前下达的新增地方政府债券资金使用安排，由县级以上地方各级财政部门在本级人民代表大会批准预算后二十日内公开；文山市2020年年初无新增地方政府债券资金下达。</t>
  </si>
  <si>
    <t>6-1  2020年县级重大政策和重点项目绩效目标表</t>
  </si>
  <si>
    <t>单位名称.项目名称</t>
  </si>
  <si>
    <t>项目目标</t>
  </si>
  <si>
    <t>一级指标</t>
  </si>
  <si>
    <t>二级指标</t>
  </si>
  <si>
    <t>三级指标</t>
  </si>
  <si>
    <t>指标值</t>
  </si>
  <si>
    <t>绩效指标值设定依据及数据来源</t>
  </si>
  <si>
    <t>说明</t>
  </si>
  <si>
    <t>事业单位退休人员统筹外待遇专项资金</t>
  </si>
  <si>
    <t xml:space="preserve"> 确保退休人员统筹外待遇按时足额发放</t>
  </si>
  <si>
    <t>时效指标</t>
  </si>
  <si>
    <t>云南省社会保险局关于规范机关事业单位退休人员养老待遇发放办法的意见</t>
  </si>
  <si>
    <t>在规定时限内足额发放</t>
  </si>
  <si>
    <t>行政单位退休人员统筹外待遇专项资金</t>
  </si>
  <si>
    <t>6-2  重点工作情况解释说明汇总表</t>
  </si>
  <si>
    <t>重点工作</t>
  </si>
  <si>
    <t>2020年工作重点及工作情况</t>
  </si>
  <si>
    <t>转移支付</t>
  </si>
  <si>
    <t>文山市2020年度上级补助收入预算264618万元，其中：返还性收入19831万元、一般性转移支付收入164787万元、专项转移支付收入80000万元。我市税源基础薄弱，财政自给率较低，对上级依赖度达50%。</t>
  </si>
  <si>
    <t>举借债务</t>
  </si>
  <si>
    <t>1. 债务限额情况。2019年，州级下达2019年部分新增地方政府债务限额97800万元，其中：新增地方政府一般债券800万元（用于易地扶贫搬迁项目）、新增地方政府专项债券97000万元（用于土地储备项目）。2020年无提前下达的新增债券.
2. 债务转贷收入情况。2019年，已将提前下达的新增债券限额及当年需偿还的债务还本支出编入预算，其中：一般公共预算债务转贷收入46692万元，基金预算债务转贷收入115480万元。2020年预计一般债务转贷收入43950万元，基金债务转贷收入6150万元。
3. 债务支出情况。新增地方政府一般债券支出800万元；新增地方政府专项债券支出97000万元；再融资一般债券支出45892万元；再融资专项债券支出18480万元。2020年预计一般债务转贷收入43950万元，基金债务转贷收入6150万元。</t>
  </si>
  <si>
    <t>预算绩效</t>
  </si>
  <si>
    <t>我市认真贯彻落实党的十九大“建立全面规范透明、标准科学、约束有力的预算制度，全面实施绩效管理”精神，进一步加强财政支出管理，树立和增强绩效观念，提高财政资金使用效益，根据《中华人民共和国预算法》、财政部《财政支出绩效评价管理暂行办法》（财预〔2011〕285号）、《关于推进预算绩效管理的指导意见》（财预〔2011〕416号）、《文山市人民政府关于印发文山市全面推进预算绩效管理改革实施意见（试行）的通知》（文市政发〔2018〕2号）等文件精神，我市2019年度将进一步建立完善“花钱必问效、无效必问责”的管理机制，继续采取单位自评、财政部门再评价和引入第三方评价的方式，拓展绩效评价范围，提高绩效评价报告质量。围绕全面实施预算绩效管理的目标任务，按照管理范围全口径、管理主体全覆盖、管理环节全过程、评价对象全方位、评价方法全系列的要求不断推进预算绩效管理体系的建设，持续推进预算和绩效管理一体化。</t>
  </si>
  <si>
    <t>统筹整合财政涉农资金</t>
  </si>
  <si>
    <t xml:space="preserve">2020年计划统筹整合财政涉农资金33209.88万元，其中投入农村基础设施17532.06万元，占财政涉农资金的52.79%，农业生产发展15287.82万元，占财政涉农资金的46.03%，其他扶贫390万元，占财政涉农资金的1.18%。统筹整合资金计划安排用于道路建设、村级活动场所、农村饮水安全、贫困村功能提升、农村危房改造、农村道路、特色种植、养殖业、村集体经济等项目。 
</t>
  </si>
  <si>
    <t>公开空表说明</t>
  </si>
  <si>
    <t>3-6国有资本经营预算转移支付表（分地区）、3-7国有资本经营预算转移支付表（分项目）无数据原因为2020年预计无上级转移支付补助下达；5-8文山市2020年年初新增地方政府债券资金安排表无数据原因为2020年无新增债券提前下达。</t>
  </si>
</sst>
</file>

<file path=xl/styles.xml><?xml version="1.0" encoding="utf-8"?>
<styleSheet xmlns="http://schemas.openxmlformats.org/spreadsheetml/2006/main">
  <numFmts count="30">
    <numFmt numFmtId="42" formatCode="_ &quot;￥&quot;* #,##0_ ;_ &quot;￥&quot;* \-#,##0_ ;_ &quot;￥&quot;* &quot;-&quot;_ ;_ @_ "/>
    <numFmt numFmtId="176" formatCode="&quot;$&quot;\ #,##0.00_-;[Red]&quot;$&quot;\ #,##0.00\-"/>
    <numFmt numFmtId="177" formatCode="yy\.mm\.dd"/>
    <numFmt numFmtId="178" formatCode="&quot;$&quot;\ #,##0_-;[Red]&quot;$&quot;\ #,##0\-"/>
    <numFmt numFmtId="44" formatCode="_ &quot;￥&quot;* #,##0.00_ ;_ &quot;￥&quot;* \-#,##0.00_ ;_ &quot;￥&quot;* &quot;-&quot;??_ ;_ @_ "/>
    <numFmt numFmtId="43" formatCode="_ * #,##0.00_ ;_ * \-#,##0.00_ ;_ * &quot;-&quot;??_ ;_ @_ "/>
    <numFmt numFmtId="41" formatCode="_ * #,##0_ ;_ * \-#,##0_ ;_ * &quot;-&quot;_ ;_ @_ "/>
    <numFmt numFmtId="179" formatCode="&quot;$&quot;#,##0.00_);[Red]\(&quot;$&quot;#,##0.00\)"/>
    <numFmt numFmtId="180" formatCode="#,##0.0_);\(#,##0.0\)"/>
    <numFmt numFmtId="181" formatCode="_(* #,##0_);_(* \(#,##0\);_(* &quot;-&quot;_);_(@_)"/>
    <numFmt numFmtId="182" formatCode="_-* #,##0_-;\-* #,##0_-;_-* &quot;-&quot;_-;_-@_-"/>
    <numFmt numFmtId="183" formatCode="_(* #,##0.00_);_(* \(#,##0.00\);_(* &quot;-&quot;??_);_(@_)"/>
    <numFmt numFmtId="184" formatCode="_-&quot;$&quot;\ * #,##0_-;_-&quot;$&quot;\ * #,##0\-;_-&quot;$&quot;\ * &quot;-&quot;_-;_-@_-"/>
    <numFmt numFmtId="185" formatCode="\$#,##0;\(\$#,##0\)"/>
    <numFmt numFmtId="186" formatCode="#\ ??/??"/>
    <numFmt numFmtId="187" formatCode="_(&quot;$&quot;* #,##0.00_);_(&quot;$&quot;* \(#,##0.00\);_(&quot;$&quot;* &quot;-&quot;??_);_(@_)"/>
    <numFmt numFmtId="188" formatCode="#,##0;\(#,##0\)"/>
    <numFmt numFmtId="189" formatCode="_-&quot;$&quot;\ * #,##0.00_-;_-&quot;$&quot;\ * #,##0.00\-;_-&quot;$&quot;\ * &quot;-&quot;??_-;_-@_-"/>
    <numFmt numFmtId="190" formatCode="_-* #,##0.00_-;\-* #,##0.00_-;_-* &quot;-&quot;??_-;_-@_-"/>
    <numFmt numFmtId="191" formatCode="_(&quot;$&quot;* #,##0_);_(&quot;$&quot;* \(#,##0\);_(&quot;$&quot;* &quot;-&quot;_);_(@_)"/>
    <numFmt numFmtId="192" formatCode="\$#,##0.00;\(\$#,##0.00\)"/>
    <numFmt numFmtId="193" formatCode="0_ "/>
    <numFmt numFmtId="194" formatCode="&quot;$&quot;#,##0_);[Red]\(&quot;$&quot;#,##0\)"/>
    <numFmt numFmtId="195" formatCode="#,##0.000000"/>
    <numFmt numFmtId="196" formatCode="0.00_ "/>
    <numFmt numFmtId="197" formatCode="#,##0.00_);[Red]\(#,##0.00\)"/>
    <numFmt numFmtId="198" formatCode="0.0"/>
    <numFmt numFmtId="199" formatCode="#,##0_ ;[Red]\-#,##0\ "/>
    <numFmt numFmtId="200" formatCode="#,##0_ "/>
    <numFmt numFmtId="201" formatCode="0.0%"/>
  </numFmts>
  <fonts count="125">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0"/>
      <name val="宋体"/>
      <charset val="134"/>
    </font>
    <font>
      <b/>
      <sz val="10"/>
      <name val="宋体"/>
      <charset val="134"/>
    </font>
    <font>
      <sz val="12"/>
      <name val="宋体"/>
      <charset val="134"/>
    </font>
    <font>
      <sz val="10"/>
      <color indexed="8"/>
      <name val="宋体"/>
      <charset val="134"/>
    </font>
    <font>
      <sz val="20"/>
      <color indexed="8"/>
      <name val="方正小标宋简体"/>
      <charset val="134"/>
    </font>
    <font>
      <b/>
      <sz val="12"/>
      <color indexed="8"/>
      <name val="宋体"/>
      <charset val="134"/>
    </font>
    <font>
      <sz val="12"/>
      <color indexed="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4"/>
      <color theme="1"/>
      <name val="SimSun"/>
      <charset val="134"/>
    </font>
    <font>
      <sz val="14"/>
      <color theme="1"/>
      <name val="SimSun"/>
      <charset val="134"/>
    </font>
    <font>
      <sz val="12"/>
      <color theme="1"/>
      <name val="SimSun"/>
      <charset val="134"/>
    </font>
    <font>
      <b/>
      <sz val="15"/>
      <name val="SimSun"/>
      <charset val="134"/>
    </font>
    <font>
      <sz val="9"/>
      <name val="SimSun"/>
      <charset val="134"/>
    </font>
    <font>
      <b/>
      <sz val="14"/>
      <name val="宋体"/>
      <charset val="134"/>
    </font>
    <font>
      <sz val="14"/>
      <name val="宋体"/>
      <charset val="134"/>
    </font>
    <font>
      <sz val="14"/>
      <color indexed="8"/>
      <name val="宋体"/>
      <charset val="134"/>
    </font>
    <font>
      <sz val="14"/>
      <name val="MS Serif"/>
      <charset val="134"/>
    </font>
    <font>
      <sz val="14"/>
      <name val="宋体"/>
      <charset val="134"/>
      <scheme val="minor"/>
    </font>
    <font>
      <b/>
      <sz val="14"/>
      <color indexed="8"/>
      <name val="宋体"/>
      <charset val="134"/>
    </font>
    <font>
      <sz val="14"/>
      <color theme="1"/>
      <name val="宋体"/>
      <charset val="134"/>
      <scheme val="minor"/>
    </font>
    <font>
      <sz val="14"/>
      <name val="Times New Roman"/>
      <charset val="134"/>
    </font>
    <font>
      <sz val="20"/>
      <color rgb="FF000000"/>
      <name val="方正小标宋简体"/>
      <charset val="134"/>
    </font>
    <font>
      <b/>
      <sz val="12"/>
      <name val="宋体"/>
      <charset val="134"/>
    </font>
    <font>
      <sz val="10"/>
      <name val="宋体"/>
      <charset val="134"/>
      <scheme val="minor"/>
    </font>
    <font>
      <sz val="11"/>
      <name val="宋体"/>
      <charset val="134"/>
    </font>
    <font>
      <b/>
      <sz val="11"/>
      <name val="宋体"/>
      <charset val="134"/>
    </font>
    <font>
      <b/>
      <sz val="11"/>
      <color indexed="8"/>
      <name val="宋体"/>
      <charset val="134"/>
    </font>
    <font>
      <sz val="20"/>
      <color indexed="8"/>
      <name val="宋体"/>
      <charset val="134"/>
    </font>
    <font>
      <sz val="14"/>
      <color indexed="9"/>
      <name val="宋体"/>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sz val="10"/>
      <name val="Arial"/>
      <charset val="134"/>
    </font>
    <font>
      <b/>
      <sz val="11"/>
      <name val="宋体"/>
      <charset val="134"/>
      <scheme val="minor"/>
    </font>
    <font>
      <sz val="11"/>
      <name val="宋体"/>
      <charset val="134"/>
      <scheme val="minor"/>
    </font>
    <font>
      <b/>
      <sz val="11"/>
      <color theme="1"/>
      <name val="宋体"/>
      <charset val="134"/>
      <scheme val="minor"/>
    </font>
    <font>
      <sz val="16"/>
      <name val="黑体"/>
      <charset val="134"/>
    </font>
    <font>
      <sz val="20"/>
      <color indexed="8"/>
      <name val="方正小标宋_GBK"/>
      <charset val="134"/>
    </font>
    <font>
      <sz val="14"/>
      <color rgb="FF1A1A1A"/>
      <name val="宋体"/>
      <charset val="134"/>
    </font>
    <font>
      <sz val="11"/>
      <color indexed="9"/>
      <name val="宋体"/>
      <charset val="134"/>
    </font>
    <font>
      <sz val="10"/>
      <name val="Geneva"/>
      <charset val="134"/>
    </font>
    <font>
      <sz val="11"/>
      <color indexed="17"/>
      <name val="宋体"/>
      <charset val="134"/>
    </font>
    <font>
      <sz val="12"/>
      <color indexed="16"/>
      <name val="宋体"/>
      <charset val="134"/>
    </font>
    <font>
      <sz val="8"/>
      <name val="Arial"/>
      <charset val="134"/>
    </font>
    <font>
      <sz val="11"/>
      <color indexed="10"/>
      <name val="宋体"/>
      <charset val="134"/>
    </font>
    <font>
      <b/>
      <sz val="12"/>
      <name val="Arial"/>
      <charset val="134"/>
    </font>
    <font>
      <sz val="8"/>
      <name val="Times New Roman"/>
      <charset val="134"/>
    </font>
    <font>
      <sz val="10"/>
      <name val="MS Sans Serif"/>
      <charset val="134"/>
    </font>
    <font>
      <i/>
      <sz val="11"/>
      <color indexed="23"/>
      <name val="宋体"/>
      <charset val="134"/>
    </font>
    <font>
      <sz val="12"/>
      <color indexed="9"/>
      <name val="宋体"/>
      <charset val="134"/>
    </font>
    <font>
      <sz val="11"/>
      <color indexed="52"/>
      <name val="宋体"/>
      <charset val="134"/>
    </font>
    <font>
      <sz val="11"/>
      <color indexed="62"/>
      <name val="宋体"/>
      <charset val="134"/>
    </font>
    <font>
      <sz val="12"/>
      <name val="Times New Roman"/>
      <charset val="134"/>
    </font>
    <font>
      <sz val="11"/>
      <color theme="1"/>
      <name val="宋体"/>
      <charset val="0"/>
      <scheme val="minor"/>
    </font>
    <font>
      <sz val="10"/>
      <name val="楷体"/>
      <charset val="134"/>
    </font>
    <font>
      <sz val="11"/>
      <color theme="0"/>
      <name val="宋体"/>
      <charset val="0"/>
      <scheme val="minor"/>
    </font>
    <font>
      <b/>
      <sz val="18"/>
      <color theme="3"/>
      <name val="宋体"/>
      <charset val="134"/>
      <scheme val="minor"/>
    </font>
    <font>
      <sz val="11"/>
      <color indexed="60"/>
      <name val="宋体"/>
      <charset val="134"/>
    </font>
    <font>
      <sz val="11"/>
      <color rgb="FF9C0006"/>
      <name val="宋体"/>
      <charset val="0"/>
      <scheme val="minor"/>
    </font>
    <font>
      <sz val="11"/>
      <color indexed="20"/>
      <name val="宋体"/>
      <charset val="134"/>
    </font>
    <font>
      <sz val="11"/>
      <color rgb="FF3F3F76"/>
      <name val="宋体"/>
      <charset val="0"/>
      <scheme val="minor"/>
    </font>
    <font>
      <i/>
      <sz val="11"/>
      <color rgb="FF7F7F7F"/>
      <name val="宋体"/>
      <charset val="0"/>
      <scheme val="minor"/>
    </font>
    <font>
      <b/>
      <sz val="14"/>
      <name val="楷体"/>
      <charset val="134"/>
    </font>
    <font>
      <sz val="11"/>
      <color rgb="FFFA7D00"/>
      <name val="宋体"/>
      <charset val="0"/>
      <scheme val="minor"/>
    </font>
    <font>
      <b/>
      <sz val="15"/>
      <color indexed="56"/>
      <name val="宋体"/>
      <charset val="134"/>
    </font>
    <font>
      <b/>
      <sz val="11"/>
      <color indexed="63"/>
      <name val="宋体"/>
      <charset val="134"/>
    </font>
    <font>
      <b/>
      <sz val="11"/>
      <color indexed="54"/>
      <name val="宋体"/>
      <charset val="134"/>
    </font>
    <font>
      <u/>
      <sz val="11"/>
      <color rgb="FF0000FF"/>
      <name val="宋体"/>
      <charset val="0"/>
      <scheme val="minor"/>
    </font>
    <font>
      <b/>
      <sz val="10"/>
      <name val="MS Sans Serif"/>
      <charset val="134"/>
    </font>
    <font>
      <b/>
      <sz val="10"/>
      <name val="Tms Rmn"/>
      <charset val="134"/>
    </font>
    <font>
      <sz val="12"/>
      <color indexed="17"/>
      <name val="宋体"/>
      <charset val="134"/>
    </font>
    <font>
      <u/>
      <sz val="11"/>
      <color rgb="FF800080"/>
      <name val="宋体"/>
      <charset val="0"/>
      <scheme val="minor"/>
    </font>
    <font>
      <b/>
      <sz val="13"/>
      <color indexed="56"/>
      <name val="宋体"/>
      <charset val="134"/>
    </font>
    <font>
      <b/>
      <sz val="11"/>
      <color indexed="52"/>
      <name val="宋体"/>
      <charset val="134"/>
    </font>
    <font>
      <b/>
      <sz val="18"/>
      <color indexed="56"/>
      <name val="宋体"/>
      <charset val="134"/>
    </font>
    <font>
      <b/>
      <sz val="11"/>
      <color theme="3"/>
      <name val="宋体"/>
      <charset val="134"/>
      <scheme val="minor"/>
    </font>
    <font>
      <b/>
      <sz val="11"/>
      <color indexed="9"/>
      <name val="宋体"/>
      <charset val="134"/>
    </font>
    <font>
      <sz val="11"/>
      <color rgb="FFFF0000"/>
      <name val="宋体"/>
      <charset val="0"/>
      <scheme val="minor"/>
    </font>
    <font>
      <b/>
      <sz val="15"/>
      <color theme="3"/>
      <name val="宋体"/>
      <charset val="134"/>
      <scheme val="minor"/>
    </font>
    <font>
      <sz val="12"/>
      <name val="Helv"/>
      <charset val="134"/>
    </font>
    <font>
      <b/>
      <sz val="13"/>
      <color theme="3"/>
      <name val="宋体"/>
      <charset val="134"/>
      <scheme val="minor"/>
    </font>
    <font>
      <u/>
      <sz val="12"/>
      <color indexed="36"/>
      <name val="宋体"/>
      <charset val="134"/>
    </font>
    <font>
      <b/>
      <sz val="11"/>
      <color indexed="56"/>
      <name val="宋体"/>
      <charset val="134"/>
    </font>
    <font>
      <b/>
      <sz val="11"/>
      <color rgb="FF3F3F3F"/>
      <name val="宋体"/>
      <charset val="0"/>
      <scheme val="minor"/>
    </font>
    <font>
      <b/>
      <sz val="11"/>
      <color rgb="FFFA7D00"/>
      <name val="宋体"/>
      <charset val="0"/>
      <scheme val="minor"/>
    </font>
    <font>
      <sz val="12"/>
      <color indexed="20"/>
      <name val="宋体"/>
      <charset val="134"/>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仿宋_GB2312"/>
      <charset val="134"/>
    </font>
    <font>
      <u/>
      <sz val="11"/>
      <color indexed="52"/>
      <name val="宋体"/>
      <charset val="134"/>
    </font>
    <font>
      <sz val="10"/>
      <name val="Times New Roman"/>
      <charset val="134"/>
    </font>
    <font>
      <sz val="10"/>
      <name val="Helv"/>
      <charset val="134"/>
    </font>
    <font>
      <b/>
      <sz val="9"/>
      <name val="Arial"/>
      <charset val="134"/>
    </font>
    <font>
      <u/>
      <sz val="12"/>
      <color indexed="12"/>
      <name val="宋体"/>
      <charset val="134"/>
    </font>
    <font>
      <b/>
      <sz val="15"/>
      <color indexed="54"/>
      <name val="宋体"/>
      <charset val="134"/>
    </font>
    <font>
      <sz val="7"/>
      <name val="Small Fonts"/>
      <charset val="134"/>
    </font>
    <font>
      <b/>
      <sz val="8"/>
      <color indexed="9"/>
      <name val="宋体"/>
      <charset val="134"/>
    </font>
    <font>
      <sz val="9"/>
      <name val="宋体"/>
      <charset val="134"/>
    </font>
    <font>
      <b/>
      <sz val="10"/>
      <name val="Arial"/>
      <charset val="134"/>
    </font>
    <font>
      <b/>
      <sz val="10"/>
      <color indexed="9"/>
      <name val="宋体"/>
      <charset val="134"/>
    </font>
    <font>
      <sz val="10"/>
      <color indexed="8"/>
      <name val="MS Sans Serif"/>
      <charset val="134"/>
    </font>
    <font>
      <b/>
      <sz val="13"/>
      <color indexed="54"/>
      <name val="宋体"/>
      <charset val="134"/>
    </font>
    <font>
      <sz val="12"/>
      <color indexed="9"/>
      <name val="Helv"/>
      <charset val="134"/>
    </font>
    <font>
      <b/>
      <sz val="18"/>
      <color indexed="54"/>
      <name val="宋体"/>
      <charset val="134"/>
    </font>
    <font>
      <b/>
      <sz val="18"/>
      <color indexed="62"/>
      <name val="宋体"/>
      <charset val="134"/>
    </font>
    <font>
      <u/>
      <sz val="10"/>
      <color indexed="12"/>
      <name val="Times"/>
      <charset val="134"/>
    </font>
    <font>
      <sz val="12"/>
      <name val="Courier"/>
      <charset val="134"/>
    </font>
    <font>
      <sz val="14"/>
      <color rgb="FF333333"/>
      <name val="宋体"/>
      <charset val="134"/>
    </font>
    <font>
      <sz val="9"/>
      <color indexed="8"/>
      <name val="宋体"/>
      <charset val="134"/>
    </font>
  </fonts>
  <fills count="6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0"/>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rgb="FFFFFFCC"/>
        <bgColor indexed="64"/>
      </patternFill>
    </fill>
    <fill>
      <patternFill patternType="solid">
        <fgColor indexed="31"/>
        <bgColor indexed="64"/>
      </patternFill>
    </fill>
    <fill>
      <patternFill patternType="solid">
        <fgColor indexed="25"/>
        <bgColor indexed="64"/>
      </patternFill>
    </fill>
    <fill>
      <patternFill patternType="solid">
        <fgColor indexed="49"/>
        <bgColor indexed="64"/>
      </patternFill>
    </fill>
    <fill>
      <patternFill patternType="solid">
        <fgColor indexed="27"/>
        <bgColor indexed="64"/>
      </patternFill>
    </fill>
    <fill>
      <patternFill patternType="solid">
        <fgColor indexed="47"/>
        <bgColor indexed="64"/>
      </patternFill>
    </fill>
    <fill>
      <patternFill patternType="solid">
        <fgColor theme="6" tint="0.799981688894314"/>
        <bgColor indexed="64"/>
      </patternFill>
    </fill>
    <fill>
      <patternFill patternType="solid">
        <fgColor theme="5"/>
        <bgColor indexed="64"/>
      </patternFill>
    </fill>
    <fill>
      <patternFill patternType="solid">
        <fgColor indexed="43"/>
        <bgColor indexed="64"/>
      </patternFill>
    </fill>
    <fill>
      <patternFill patternType="solid">
        <fgColor rgb="FFFFC7CE"/>
        <bgColor indexed="64"/>
      </patternFill>
    </fill>
    <fill>
      <patternFill patternType="solid">
        <fgColor indexed="46"/>
        <bgColor indexed="64"/>
      </patternFill>
    </fill>
    <fill>
      <patternFill patternType="solid">
        <fgColor rgb="FFFFCC99"/>
        <bgColor indexed="64"/>
      </patternFill>
    </fill>
    <fill>
      <patternFill patternType="solid">
        <fgColor indexed="48"/>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5"/>
        <bgColor indexed="64"/>
      </patternFill>
    </fill>
    <fill>
      <patternFill patternType="solid">
        <fgColor indexed="54"/>
        <bgColor indexed="64"/>
      </patternFill>
    </fill>
    <fill>
      <patternFill patternType="solid">
        <fgColor indexed="14"/>
        <bgColor indexed="64"/>
      </patternFill>
    </fill>
    <fill>
      <patternFill patternType="solid">
        <fgColor indexed="11"/>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indexed="52"/>
        <bgColor indexed="64"/>
      </patternFill>
    </fill>
    <fill>
      <patternFill patternType="gray0625"/>
    </fill>
    <fill>
      <patternFill patternType="solid">
        <fgColor theme="5" tint="0.399975585192419"/>
        <bgColor indexed="64"/>
      </patternFill>
    </fill>
    <fill>
      <patternFill patternType="solid">
        <fgColor indexed="44"/>
        <bgColor indexed="64"/>
      </patternFill>
    </fill>
    <fill>
      <patternFill patternType="solid">
        <fgColor indexed="15"/>
        <bgColor indexed="64"/>
      </patternFill>
    </fill>
    <fill>
      <patternFill patternType="solid">
        <fgColor indexed="36"/>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30"/>
        <bgColor indexed="64"/>
      </patternFill>
    </fill>
    <fill>
      <patternFill patternType="solid">
        <fgColor indexed="51"/>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lightUp">
        <fgColor indexed="9"/>
        <bgColor indexed="29"/>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lightUp">
        <fgColor indexed="9"/>
        <bgColor indexed="55"/>
      </patternFill>
    </fill>
    <fill>
      <patternFill patternType="solid">
        <fgColor theme="9" tint="0.399975585192419"/>
        <bgColor indexed="64"/>
      </patternFill>
    </fill>
    <fill>
      <patternFill patternType="mediumGray">
        <fgColor indexed="22"/>
      </patternFill>
    </fill>
    <fill>
      <patternFill patternType="lightUp">
        <fgColor indexed="9"/>
        <bgColor indexed="22"/>
      </patternFill>
    </fill>
    <fill>
      <patternFill patternType="solid">
        <fgColor indexed="57"/>
        <bgColor indexed="64"/>
      </patternFill>
    </fill>
    <fill>
      <patternFill patternType="solid">
        <fgColor indexed="12"/>
        <bgColor indexed="64"/>
      </patternFill>
    </fill>
    <fill>
      <patternFill patternType="solid">
        <fgColor indexed="62"/>
        <bgColor indexed="64"/>
      </patternFill>
    </fill>
    <fill>
      <patternFill patternType="solid">
        <fgColor indexed="53"/>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thin">
        <color auto="1"/>
      </bottom>
      <diagonal/>
    </border>
    <border>
      <left style="thin">
        <color indexed="8"/>
      </left>
      <right style="thin">
        <color indexed="8"/>
      </right>
      <top style="thin">
        <color auto="1"/>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auto="1"/>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right/>
      <top/>
      <bottom style="medium">
        <color theme="4" tint="0.499984740745262"/>
      </bottom>
      <diagonal/>
    </border>
    <border>
      <left/>
      <right/>
      <top style="thin">
        <color indexed="11"/>
      </top>
      <bottom style="double">
        <color indexed="1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right/>
      <top style="thin">
        <color theme="4"/>
      </top>
      <bottom style="double">
        <color theme="4"/>
      </bottom>
      <diagonal/>
    </border>
    <border>
      <left/>
      <right/>
      <top/>
      <bottom style="thick">
        <color indexed="11"/>
      </bottom>
      <diagonal/>
    </border>
    <border>
      <left/>
      <right/>
      <top/>
      <bottom style="medium">
        <color indexed="43"/>
      </bottom>
      <diagonal/>
    </border>
    <border>
      <left/>
      <right/>
      <top style="medium">
        <color indexed="9"/>
      </top>
      <bottom style="medium">
        <color indexed="9"/>
      </bottom>
      <diagonal/>
    </border>
    <border>
      <left/>
      <right/>
      <top style="medium">
        <color auto="1"/>
      </top>
      <bottom style="medium">
        <color auto="1"/>
      </bottom>
      <diagonal/>
    </border>
    <border>
      <left/>
      <right/>
      <top/>
      <bottom style="thick">
        <color indexed="43"/>
      </bottom>
      <diagonal/>
    </border>
  </borders>
  <cellStyleXfs count="1333">
    <xf numFmtId="0" fontId="0" fillId="0" borderId="0">
      <alignment vertical="center"/>
    </xf>
    <xf numFmtId="42" fontId="1" fillId="0" borderId="0" applyFont="0" applyFill="0" applyBorder="0" applyAlignment="0" applyProtection="0">
      <alignment vertical="center"/>
    </xf>
    <xf numFmtId="0" fontId="0" fillId="0" borderId="0">
      <alignment vertical="center"/>
    </xf>
    <xf numFmtId="0" fontId="0" fillId="0" borderId="0">
      <alignment vertical="center"/>
    </xf>
    <xf numFmtId="0" fontId="64" fillId="0" borderId="19" applyNumberFormat="0" applyFill="0" applyAlignment="0" applyProtection="0">
      <alignment vertical="center"/>
    </xf>
    <xf numFmtId="0" fontId="67" fillId="14" borderId="0" applyNumberFormat="0" applyBorder="0" applyAlignment="0" applyProtection="0">
      <alignment vertical="center"/>
    </xf>
    <xf numFmtId="44" fontId="1" fillId="0" borderId="0" applyFont="0" applyFill="0" applyBorder="0" applyAlignment="0" applyProtection="0">
      <alignment vertical="center"/>
    </xf>
    <xf numFmtId="0" fontId="54" fillId="0" borderId="0">
      <alignment vertical="center"/>
    </xf>
    <xf numFmtId="0" fontId="68" fillId="0" borderId="16" applyNumberFormat="0" applyFill="0" applyProtection="0">
      <alignment horizontal="center" vertical="center"/>
    </xf>
    <xf numFmtId="0" fontId="8" fillId="0" borderId="0">
      <alignment vertical="center"/>
    </xf>
    <xf numFmtId="0" fontId="74" fillId="19" borderId="22" applyNumberFormat="0" applyAlignment="0" applyProtection="0">
      <alignment vertical="center"/>
    </xf>
    <xf numFmtId="0" fontId="53" fillId="22" borderId="0" applyNumberFormat="0" applyBorder="0" applyAlignment="0" applyProtection="0">
      <alignment vertical="center"/>
    </xf>
    <xf numFmtId="0" fontId="63" fillId="11" borderId="0" applyNumberFormat="0" applyBorder="0" applyAlignment="0" applyProtection="0">
      <alignment vertical="center"/>
    </xf>
    <xf numFmtId="0" fontId="39" fillId="0" borderId="20" applyNumberFormat="0" applyFill="0" applyAlignment="0" applyProtection="0">
      <alignment vertical="center"/>
    </xf>
    <xf numFmtId="9" fontId="8" fillId="0" borderId="0" applyFont="0" applyFill="0" applyBorder="0" applyAlignment="0" applyProtection="0">
      <alignment vertical="center"/>
    </xf>
    <xf numFmtId="0" fontId="63" fillId="25" borderId="0" applyNumberFormat="0" applyBorder="0" applyAlignment="0" applyProtection="0">
      <alignment vertical="center"/>
    </xf>
    <xf numFmtId="0" fontId="60" fillId="0" borderId="0">
      <alignment horizontal="center" vertical="center" wrapText="1"/>
      <protection locked="0"/>
    </xf>
    <xf numFmtId="0" fontId="55" fillId="5" borderId="0" applyNumberFormat="0" applyBorder="0" applyAlignment="0" applyProtection="0">
      <alignment vertical="center"/>
    </xf>
    <xf numFmtId="0" fontId="54" fillId="0" borderId="0">
      <alignment vertical="center"/>
    </xf>
    <xf numFmtId="0" fontId="8" fillId="0" borderId="0">
      <alignment vertical="center"/>
    </xf>
    <xf numFmtId="0" fontId="71" fillId="16" borderId="0" applyNumberFormat="0" applyBorder="0" applyAlignment="0" applyProtection="0">
      <alignment vertical="center"/>
    </xf>
    <xf numFmtId="0" fontId="12" fillId="7" borderId="0" applyNumberFormat="0" applyBorder="0" applyAlignment="0" applyProtection="0">
      <alignment vertical="center"/>
    </xf>
    <xf numFmtId="0" fontId="8" fillId="0" borderId="0">
      <alignment vertical="center"/>
    </xf>
    <xf numFmtId="0" fontId="12" fillId="21" borderId="0" applyNumberFormat="0" applyBorder="0" applyAlignment="0" applyProtection="0">
      <alignment vertical="center"/>
    </xf>
    <xf numFmtId="41" fontId="1" fillId="0" borderId="0" applyFont="0" applyFill="0" applyBorder="0" applyAlignment="0" applyProtection="0">
      <alignment vertical="center"/>
    </xf>
    <xf numFmtId="0" fontId="0" fillId="0" borderId="0">
      <alignment vertical="center"/>
    </xf>
    <xf numFmtId="0" fontId="67" fillId="28" borderId="0" applyNumberFormat="0" applyBorder="0" applyAlignment="0" applyProtection="0">
      <alignment vertical="center"/>
    </xf>
    <xf numFmtId="0" fontId="72" fillId="17" borderId="0" applyNumberFormat="0" applyBorder="0" applyAlignment="0" applyProtection="0">
      <alignment vertical="center"/>
    </xf>
    <xf numFmtId="0" fontId="8" fillId="0" borderId="0">
      <alignment vertical="center"/>
    </xf>
    <xf numFmtId="43" fontId="0" fillId="0" borderId="0" applyFont="0" applyFill="0" applyBorder="0" applyAlignment="0" applyProtection="0">
      <alignment vertical="center"/>
    </xf>
    <xf numFmtId="0" fontId="69" fillId="29" borderId="0" applyNumberFormat="0" applyBorder="0" applyAlignment="0" applyProtection="0">
      <alignment vertical="center"/>
    </xf>
    <xf numFmtId="0" fontId="63" fillId="30" borderId="0" applyNumberFormat="0" applyBorder="0" applyAlignment="0" applyProtection="0">
      <alignment vertical="center"/>
    </xf>
    <xf numFmtId="177" fontId="46" fillId="0" borderId="16" applyFill="0" applyProtection="0">
      <alignment horizontal="right" vertical="center"/>
    </xf>
    <xf numFmtId="0" fontId="53" fillId="30" borderId="0" applyNumberFormat="0" applyBorder="0" applyAlignment="0" applyProtection="0">
      <alignment vertical="center"/>
    </xf>
    <xf numFmtId="0" fontId="63" fillId="24" borderId="0" applyNumberFormat="0" applyBorder="0" applyAlignment="0" applyProtection="0">
      <alignment vertical="center"/>
    </xf>
    <xf numFmtId="0" fontId="81" fillId="0" borderId="0" applyNumberFormat="0" applyFill="0" applyBorder="0" applyAlignment="0" applyProtection="0">
      <alignment vertical="center"/>
    </xf>
    <xf numFmtId="0" fontId="55" fillId="12" borderId="0" applyNumberFormat="0" applyBorder="0" applyAlignment="0" applyProtection="0">
      <alignment vertical="center"/>
    </xf>
    <xf numFmtId="0" fontId="57" fillId="7" borderId="1" applyNumberFormat="0" applyBorder="0" applyAlignment="0" applyProtection="0">
      <alignment vertical="center"/>
    </xf>
    <xf numFmtId="9" fontId="8" fillId="0" borderId="0" applyFont="0" applyFill="0" applyBorder="0" applyAlignment="0" applyProtection="0">
      <alignment vertical="center"/>
    </xf>
    <xf numFmtId="0" fontId="53" fillId="20" borderId="0" applyNumberFormat="0" applyBorder="0" applyAlignment="0" applyProtection="0">
      <alignment vertical="center"/>
    </xf>
    <xf numFmtId="0" fontId="84" fillId="5" borderId="0" applyNumberFormat="0" applyBorder="0" applyAlignment="0" applyProtection="0">
      <alignment vertical="center"/>
    </xf>
    <xf numFmtId="0" fontId="85" fillId="0" borderId="0" applyNumberFormat="0" applyFill="0" applyBorder="0" applyAlignment="0" applyProtection="0">
      <alignment vertical="center"/>
    </xf>
    <xf numFmtId="0" fontId="56" fillId="6" borderId="0" applyNumberFormat="0" applyBorder="0" applyAlignment="0" applyProtection="0">
      <alignment vertical="center"/>
    </xf>
    <xf numFmtId="0" fontId="63" fillId="25" borderId="0" applyNumberFormat="0" applyBorder="0" applyAlignment="0" applyProtection="0">
      <alignment vertical="center"/>
    </xf>
    <xf numFmtId="0" fontId="66" fillId="0" borderId="0">
      <alignment vertical="center"/>
    </xf>
    <xf numFmtId="0" fontId="53" fillId="23" borderId="0" applyNumberFormat="0" applyBorder="0" applyAlignment="0" applyProtection="0">
      <alignment vertical="center"/>
    </xf>
    <xf numFmtId="0" fontId="1" fillId="8" borderId="17" applyNumberFormat="0" applyFont="0" applyAlignment="0" applyProtection="0">
      <alignment vertical="center"/>
    </xf>
    <xf numFmtId="0" fontId="8" fillId="0" borderId="0">
      <alignment vertical="center"/>
    </xf>
    <xf numFmtId="0" fontId="69" fillId="32" borderId="0" applyNumberFormat="0" applyBorder="0" applyAlignment="0" applyProtection="0">
      <alignment vertical="center"/>
    </xf>
    <xf numFmtId="0" fontId="63" fillId="33" borderId="0" applyNumberFormat="0" applyBorder="0" applyAlignment="0" applyProtection="0">
      <alignment vertical="center"/>
    </xf>
    <xf numFmtId="0" fontId="63" fillId="30" borderId="0" applyNumberFormat="0" applyBorder="0" applyAlignment="0" applyProtection="0">
      <alignment vertical="center"/>
    </xf>
    <xf numFmtId="0" fontId="89" fillId="0" borderId="0" applyNumberFormat="0" applyFill="0" applyBorder="0" applyAlignment="0" applyProtection="0">
      <alignment vertical="center"/>
    </xf>
    <xf numFmtId="0" fontId="63" fillId="24" borderId="0" applyNumberFormat="0" applyBorder="0" applyAlignment="0" applyProtection="0">
      <alignment vertical="center"/>
    </xf>
    <xf numFmtId="9" fontId="8" fillId="0" borderId="0" applyFont="0" applyFill="0" applyBorder="0" applyAlignment="0" applyProtection="0">
      <alignment vertical="center"/>
    </xf>
    <xf numFmtId="0" fontId="62" fillId="0" borderId="0" applyNumberFormat="0" applyFill="0" applyBorder="0" applyAlignment="0" applyProtection="0">
      <alignment vertical="center"/>
    </xf>
    <xf numFmtId="0" fontId="8" fillId="0" borderId="0">
      <alignment vertical="center"/>
    </xf>
    <xf numFmtId="0" fontId="8" fillId="0" borderId="0">
      <alignment vertical="center"/>
    </xf>
    <xf numFmtId="0" fontId="91" fillId="0" borderId="0" applyNumberFormat="0" applyFill="0" applyBorder="0" applyAlignment="0" applyProtection="0">
      <alignment vertical="center"/>
    </xf>
    <xf numFmtId="0" fontId="8" fillId="0" borderId="0">
      <alignment vertical="center"/>
    </xf>
    <xf numFmtId="0" fontId="53" fillId="6" borderId="0" applyNumberFormat="0" applyBorder="0" applyAlignment="0" applyProtection="0">
      <alignment vertical="center"/>
    </xf>
    <xf numFmtId="0" fontId="70" fillId="0" borderId="0" applyNumberFormat="0" applyFill="0" applyBorder="0" applyAlignment="0" applyProtection="0">
      <alignment vertical="center"/>
    </xf>
    <xf numFmtId="0" fontId="63" fillId="33" borderId="0" applyNumberFormat="0" applyBorder="0" applyAlignment="0" applyProtection="0">
      <alignment vertical="center"/>
    </xf>
    <xf numFmtId="0" fontId="78" fillId="0" borderId="24" applyNumberFormat="0" applyFill="0" applyAlignment="0" applyProtection="0">
      <alignment vertical="center"/>
    </xf>
    <xf numFmtId="0" fontId="75" fillId="0" borderId="0" applyNumberFormat="0" applyFill="0" applyBorder="0" applyAlignment="0" applyProtection="0">
      <alignment vertical="center"/>
    </xf>
    <xf numFmtId="0" fontId="92" fillId="0" borderId="30"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73" fillId="6" borderId="0" applyNumberFormat="0" applyBorder="0" applyAlignment="0" applyProtection="0">
      <alignment vertical="center"/>
    </xf>
    <xf numFmtId="0" fontId="66" fillId="0" borderId="0">
      <alignment vertical="center"/>
    </xf>
    <xf numFmtId="0" fontId="53" fillId="6" borderId="0" applyNumberFormat="0" applyBorder="0" applyAlignment="0" applyProtection="0">
      <alignment vertical="center"/>
    </xf>
    <xf numFmtId="0" fontId="94" fillId="0" borderId="30" applyNumberFormat="0" applyFill="0" applyAlignment="0" applyProtection="0">
      <alignment vertical="center"/>
    </xf>
    <xf numFmtId="9" fontId="8" fillId="0" borderId="0" applyFont="0" applyFill="0" applyBorder="0" applyAlignment="0" applyProtection="0">
      <alignment vertical="center"/>
    </xf>
    <xf numFmtId="0" fontId="63" fillId="25" borderId="0" applyNumberFormat="0" applyBorder="0" applyAlignment="0" applyProtection="0">
      <alignment vertical="center"/>
    </xf>
    <xf numFmtId="0" fontId="69" fillId="37" borderId="0" applyNumberFormat="0" applyBorder="0" applyAlignment="0" applyProtection="0">
      <alignment vertical="center"/>
    </xf>
    <xf numFmtId="0" fontId="63" fillId="30" borderId="0" applyNumberFormat="0" applyBorder="0" applyAlignment="0" applyProtection="0">
      <alignment vertical="center"/>
    </xf>
    <xf numFmtId="0" fontId="89" fillId="0" borderId="31" applyNumberFormat="0" applyFill="0" applyAlignment="0" applyProtection="0">
      <alignment vertical="center"/>
    </xf>
    <xf numFmtId="9" fontId="8" fillId="0" borderId="0" applyFont="0" applyFill="0" applyBorder="0" applyAlignment="0" applyProtection="0">
      <alignment vertical="center"/>
    </xf>
    <xf numFmtId="0" fontId="69" fillId="38" borderId="0" applyNumberFormat="0" applyBorder="0" applyAlignment="0" applyProtection="0">
      <alignment vertical="center"/>
    </xf>
    <xf numFmtId="0" fontId="63" fillId="30" borderId="0" applyNumberFormat="0" applyBorder="0" applyAlignment="0" applyProtection="0">
      <alignment vertical="center"/>
    </xf>
    <xf numFmtId="0" fontId="97" fillId="39" borderId="33" applyNumberFormat="0" applyAlignment="0" applyProtection="0">
      <alignment vertical="center"/>
    </xf>
    <xf numFmtId="0" fontId="98" fillId="39" borderId="22" applyNumberFormat="0" applyAlignment="0" applyProtection="0">
      <alignment vertical="center"/>
    </xf>
    <xf numFmtId="0" fontId="0" fillId="33" borderId="0" applyNumberFormat="0" applyBorder="0" applyAlignment="0" applyProtection="0">
      <alignment vertical="center"/>
    </xf>
    <xf numFmtId="0" fontId="100" fillId="40" borderId="34" applyNumberFormat="0" applyAlignment="0" applyProtection="0">
      <alignment vertical="center"/>
    </xf>
    <xf numFmtId="0" fontId="67" fillId="41"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69" fillId="15" borderId="0" applyNumberFormat="0" applyBorder="0" applyAlignment="0" applyProtection="0">
      <alignment vertical="center"/>
    </xf>
    <xf numFmtId="0" fontId="96" fillId="0" borderId="0" applyNumberFormat="0" applyFill="0" applyBorder="0" applyAlignment="0" applyProtection="0">
      <alignment vertical="center"/>
    </xf>
    <xf numFmtId="0" fontId="82" fillId="0" borderId="26">
      <alignment horizontal="center" vertical="center"/>
    </xf>
    <xf numFmtId="0" fontId="77" fillId="0" borderId="23" applyNumberFormat="0" applyFill="0" applyAlignment="0" applyProtection="0">
      <alignment vertical="center"/>
    </xf>
    <xf numFmtId="0" fontId="73" fillId="18" borderId="0" applyNumberFormat="0" applyBorder="0" applyAlignment="0" applyProtection="0">
      <alignment vertical="center"/>
    </xf>
    <xf numFmtId="0" fontId="101" fillId="0" borderId="36" applyNumberFormat="0" applyFill="0" applyAlignment="0" applyProtection="0">
      <alignment vertical="center"/>
    </xf>
    <xf numFmtId="0" fontId="53" fillId="20" borderId="0" applyNumberFormat="0" applyBorder="0" applyAlignment="0" applyProtection="0">
      <alignment vertical="center"/>
    </xf>
    <xf numFmtId="0" fontId="102" fillId="45" borderId="0" applyNumberFormat="0" applyBorder="0" applyAlignment="0" applyProtection="0">
      <alignment vertical="center"/>
    </xf>
    <xf numFmtId="0" fontId="79" fillId="21" borderId="25" applyNumberFormat="0" applyAlignment="0" applyProtection="0">
      <alignment vertical="center"/>
    </xf>
    <xf numFmtId="0" fontId="103" fillId="46" borderId="0" applyNumberFormat="0" applyBorder="0" applyAlignment="0" applyProtection="0">
      <alignment vertical="center"/>
    </xf>
    <xf numFmtId="0" fontId="0" fillId="5" borderId="0" applyNumberFormat="0" applyBorder="0" applyAlignment="0" applyProtection="0">
      <alignment vertical="center"/>
    </xf>
    <xf numFmtId="0" fontId="71" fillId="16" borderId="0" applyNumberFormat="0" applyBorder="0" applyAlignment="0" applyProtection="0">
      <alignment vertical="center"/>
    </xf>
    <xf numFmtId="0" fontId="67" fillId="47" borderId="0" applyNumberFormat="0" applyBorder="0" applyAlignment="0" applyProtection="0">
      <alignment vertical="center"/>
    </xf>
    <xf numFmtId="0" fontId="64" fillId="0" borderId="19" applyNumberFormat="0" applyFill="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69" fillId="48" borderId="0" applyNumberFormat="0" applyBorder="0" applyAlignment="0" applyProtection="0">
      <alignment vertical="center"/>
    </xf>
    <xf numFmtId="43"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46" fillId="0" borderId="13" applyNumberFormat="0" applyFill="0" applyProtection="0">
      <alignment horizontal="right" vertical="center"/>
    </xf>
    <xf numFmtId="0" fontId="67" fillId="36" borderId="0" applyNumberFormat="0" applyBorder="0" applyAlignment="0" applyProtection="0">
      <alignment vertical="center"/>
    </xf>
    <xf numFmtId="0" fontId="64" fillId="0" borderId="19" applyNumberFormat="0" applyFill="0" applyAlignment="0" applyProtection="0">
      <alignment vertical="center"/>
    </xf>
    <xf numFmtId="0" fontId="0" fillId="0" borderId="0">
      <alignment vertical="center"/>
    </xf>
    <xf numFmtId="0" fontId="0" fillId="0" borderId="0">
      <alignment vertical="center"/>
    </xf>
    <xf numFmtId="0" fontId="67" fillId="50" borderId="0" applyNumberFormat="0" applyBorder="0" applyAlignment="0" applyProtection="0">
      <alignment vertical="center"/>
    </xf>
    <xf numFmtId="0" fontId="88" fillId="0" borderId="0" applyNumberFormat="0" applyFill="0" applyBorder="0" applyAlignment="0" applyProtection="0">
      <alignment vertical="center"/>
    </xf>
    <xf numFmtId="0" fontId="12" fillId="7" borderId="0" applyNumberFormat="0" applyBorder="0" applyAlignment="0" applyProtection="0">
      <alignment vertical="center"/>
    </xf>
    <xf numFmtId="0" fontId="39" fillId="0" borderId="20" applyNumberFormat="0" applyFill="0" applyAlignment="0" applyProtection="0">
      <alignment vertical="center"/>
    </xf>
    <xf numFmtId="0" fontId="67" fillId="52" borderId="0" applyNumberFormat="0" applyBorder="0" applyAlignment="0" applyProtection="0">
      <alignment vertical="center"/>
    </xf>
    <xf numFmtId="0" fontId="64" fillId="0" borderId="19" applyNumberFormat="0" applyFill="0" applyAlignment="0" applyProtection="0">
      <alignment vertical="center"/>
    </xf>
    <xf numFmtId="0" fontId="0" fillId="0" borderId="0">
      <alignment vertical="center"/>
    </xf>
    <xf numFmtId="0" fontId="0" fillId="0" borderId="0">
      <alignment vertical="center"/>
    </xf>
    <xf numFmtId="0" fontId="67" fillId="44" borderId="0" applyNumberFormat="0" applyBorder="0" applyAlignment="0" applyProtection="0">
      <alignment vertical="center"/>
    </xf>
    <xf numFmtId="0" fontId="73" fillId="18" borderId="0" applyNumberFormat="0" applyBorder="0" applyAlignment="0" applyProtection="0">
      <alignment vertical="center"/>
    </xf>
    <xf numFmtId="0" fontId="69" fillId="53" borderId="0" applyNumberFormat="0" applyBorder="0" applyAlignment="0" applyProtection="0">
      <alignment vertical="center"/>
    </xf>
    <xf numFmtId="0" fontId="12" fillId="21" borderId="0" applyNumberFormat="0" applyBorder="0" applyAlignment="0" applyProtection="0">
      <alignment vertical="center"/>
    </xf>
    <xf numFmtId="0" fontId="90" fillId="24" borderId="29" applyNumberFormat="0" applyAlignment="0" applyProtection="0">
      <alignment vertical="center"/>
    </xf>
    <xf numFmtId="0" fontId="84" fillId="5" borderId="0" applyNumberFormat="0" applyBorder="0" applyAlignment="0" applyProtection="0">
      <alignment vertical="center"/>
    </xf>
    <xf numFmtId="0" fontId="12" fillId="21"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0" fontId="69" fillId="54" borderId="0" applyNumberFormat="0" applyBorder="0" applyAlignment="0" applyProtection="0">
      <alignment vertical="center"/>
    </xf>
    <xf numFmtId="0" fontId="67" fillId="51" borderId="0" applyNumberFormat="0" applyBorder="0" applyAlignment="0" applyProtection="0">
      <alignment vertical="center"/>
    </xf>
    <xf numFmtId="0" fontId="64" fillId="0" borderId="19" applyNumberFormat="0" applyFill="0" applyAlignment="0" applyProtection="0">
      <alignment vertical="center"/>
    </xf>
    <xf numFmtId="0" fontId="0" fillId="0" borderId="0">
      <alignment vertical="center"/>
    </xf>
    <xf numFmtId="0" fontId="0" fillId="0" borderId="0">
      <alignment vertical="center"/>
    </xf>
    <xf numFmtId="0" fontId="67" fillId="55" borderId="0" applyNumberFormat="0" applyBorder="0" applyAlignment="0" applyProtection="0">
      <alignment vertical="center"/>
    </xf>
    <xf numFmtId="0" fontId="69" fillId="56" borderId="0" applyNumberFormat="0" applyBorder="0" applyAlignment="0" applyProtection="0">
      <alignment vertical="center"/>
    </xf>
    <xf numFmtId="0" fontId="6" fillId="0" borderId="0">
      <alignment vertical="center"/>
    </xf>
    <xf numFmtId="0" fontId="87" fillId="21" borderId="21" applyNumberFormat="0" applyAlignment="0" applyProtection="0">
      <alignment vertical="center"/>
    </xf>
    <xf numFmtId="0" fontId="8" fillId="0" borderId="0">
      <alignment vertical="center"/>
    </xf>
    <xf numFmtId="0" fontId="53" fillId="21" borderId="0" applyNumberFormat="0" applyBorder="0" applyAlignment="0" applyProtection="0">
      <alignment vertical="center"/>
    </xf>
    <xf numFmtId="0" fontId="67" fillId="57" borderId="0" applyNumberFormat="0" applyBorder="0" applyAlignment="0" applyProtection="0">
      <alignment vertical="center"/>
    </xf>
    <xf numFmtId="0" fontId="78" fillId="0" borderId="24" applyNumberFormat="0" applyFill="0" applyAlignment="0" applyProtection="0">
      <alignment vertical="center"/>
    </xf>
    <xf numFmtId="0" fontId="69" fillId="58" borderId="0" applyNumberFormat="0" applyBorder="0" applyAlignment="0" applyProtection="0">
      <alignment vertical="center"/>
    </xf>
    <xf numFmtId="0" fontId="63" fillId="30" borderId="0" applyNumberFormat="0" applyBorder="0" applyAlignment="0" applyProtection="0">
      <alignment vertical="center"/>
    </xf>
    <xf numFmtId="0" fontId="69" fillId="59" borderId="0" applyNumberFormat="0" applyBorder="0" applyAlignment="0" applyProtection="0">
      <alignment vertical="center"/>
    </xf>
    <xf numFmtId="0" fontId="67" fillId="60" borderId="0" applyNumberFormat="0" applyBorder="0" applyAlignment="0" applyProtection="0">
      <alignment vertical="center"/>
    </xf>
    <xf numFmtId="0" fontId="107" fillId="0" borderId="0">
      <alignment vertical="center"/>
    </xf>
    <xf numFmtId="0" fontId="78" fillId="0" borderId="24" applyNumberFormat="0" applyFill="0" applyAlignment="0" applyProtection="0">
      <alignment vertical="center"/>
    </xf>
    <xf numFmtId="0" fontId="69" fillId="62" borderId="0" applyNumberFormat="0" applyBorder="0" applyAlignment="0" applyProtection="0">
      <alignment vertical="center"/>
    </xf>
    <xf numFmtId="0" fontId="63" fillId="30" borderId="0" applyNumberFormat="0" applyBorder="0" applyAlignment="0" applyProtection="0">
      <alignment vertical="center"/>
    </xf>
    <xf numFmtId="0" fontId="54" fillId="0" borderId="0">
      <alignment vertical="center"/>
    </xf>
    <xf numFmtId="0" fontId="8" fillId="0" borderId="0">
      <alignment vertical="center"/>
    </xf>
    <xf numFmtId="0" fontId="12" fillId="7" borderId="0" applyNumberFormat="0" applyBorder="0" applyAlignment="0" applyProtection="0">
      <alignment vertical="center"/>
    </xf>
    <xf numFmtId="0" fontId="71" fillId="16" borderId="0" applyNumberFormat="0" applyBorder="0" applyAlignment="0" applyProtection="0">
      <alignment vertical="center"/>
    </xf>
    <xf numFmtId="0" fontId="66" fillId="0" borderId="0">
      <alignment vertical="center"/>
    </xf>
    <xf numFmtId="0" fontId="107" fillId="0" borderId="0">
      <alignment vertical="center"/>
    </xf>
    <xf numFmtId="0" fontId="107" fillId="0" borderId="0">
      <alignment vertical="center"/>
    </xf>
    <xf numFmtId="0" fontId="66" fillId="0" borderId="0">
      <alignment vertical="center"/>
    </xf>
    <xf numFmtId="0" fontId="54" fillId="0" borderId="0">
      <alignment vertical="center"/>
    </xf>
    <xf numFmtId="0" fontId="12" fillId="7" borderId="0" applyNumberFormat="0" applyBorder="0" applyAlignment="0" applyProtection="0">
      <alignment vertical="center"/>
    </xf>
    <xf numFmtId="9" fontId="8" fillId="0" borderId="0" applyFont="0" applyFill="0" applyBorder="0" applyAlignment="0" applyProtection="0">
      <alignment vertical="center"/>
    </xf>
    <xf numFmtId="0" fontId="54" fillId="0" borderId="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54" fillId="0" borderId="0">
      <alignment vertical="center"/>
    </xf>
    <xf numFmtId="9" fontId="8" fillId="0" borderId="0" applyFont="0" applyFill="0" applyBorder="0" applyAlignment="0" applyProtection="0">
      <alignment vertical="center"/>
    </xf>
    <xf numFmtId="49" fontId="8" fillId="0" borderId="0" applyFont="0" applyFill="0" applyBorder="0" applyAlignment="0" applyProtection="0">
      <alignment vertical="center"/>
    </xf>
    <xf numFmtId="0" fontId="109" fillId="0" borderId="0" applyNumberFormat="0" applyFill="0" applyBorder="0" applyAlignment="0" applyProtection="0">
      <alignment vertical="top"/>
      <protection locked="0"/>
    </xf>
    <xf numFmtId="0" fontId="0" fillId="0" borderId="0">
      <alignment vertical="center"/>
    </xf>
    <xf numFmtId="0" fontId="66" fillId="0" borderId="0">
      <alignment vertical="center"/>
    </xf>
    <xf numFmtId="0" fontId="54" fillId="0" borderId="0">
      <alignment vertical="center"/>
    </xf>
    <xf numFmtId="0" fontId="8" fillId="0" borderId="0">
      <alignment vertical="center"/>
    </xf>
    <xf numFmtId="0" fontId="12" fillId="7" borderId="0" applyNumberFormat="0" applyBorder="0" applyAlignment="0" applyProtection="0">
      <alignment vertical="center"/>
    </xf>
    <xf numFmtId="0" fontId="71" fillId="16" borderId="0" applyNumberFormat="0" applyBorder="0" applyAlignment="0" applyProtection="0">
      <alignment vertical="center"/>
    </xf>
    <xf numFmtId="0" fontId="99" fillId="6" borderId="0" applyNumberFormat="0" applyBorder="0" applyAlignment="0" applyProtection="0">
      <alignment vertical="center"/>
    </xf>
    <xf numFmtId="0" fontId="54" fillId="0" borderId="0">
      <alignment vertical="center"/>
    </xf>
    <xf numFmtId="0" fontId="8" fillId="0" borderId="0">
      <alignment vertical="center"/>
    </xf>
    <xf numFmtId="9" fontId="8" fillId="0" borderId="0" applyFont="0" applyFill="0" applyBorder="0" applyAlignment="0" applyProtection="0">
      <alignment vertical="center"/>
    </xf>
    <xf numFmtId="0" fontId="54" fillId="0" borderId="0">
      <alignment vertical="center"/>
    </xf>
    <xf numFmtId="49" fontId="8" fillId="0" borderId="0" applyFont="0" applyFill="0" applyBorder="0" applyAlignment="0" applyProtection="0">
      <alignment vertical="center"/>
    </xf>
    <xf numFmtId="0" fontId="109" fillId="0" borderId="0" applyNumberFormat="0" applyFill="0" applyBorder="0" applyAlignment="0" applyProtection="0">
      <alignment vertical="top"/>
      <protection locked="0"/>
    </xf>
    <xf numFmtId="0" fontId="63" fillId="25" borderId="0" applyNumberFormat="0" applyBorder="0" applyAlignment="0" applyProtection="0">
      <alignment vertical="center"/>
    </xf>
    <xf numFmtId="0" fontId="8" fillId="0" borderId="0">
      <alignment vertical="center"/>
    </xf>
    <xf numFmtId="0" fontId="54" fillId="0" borderId="0">
      <alignment vertical="center"/>
    </xf>
    <xf numFmtId="0" fontId="63" fillId="33" borderId="0" applyNumberFormat="0" applyBorder="0" applyAlignment="0" applyProtection="0">
      <alignment vertical="center"/>
    </xf>
    <xf numFmtId="0" fontId="8" fillId="0" borderId="0">
      <alignment vertical="center"/>
    </xf>
    <xf numFmtId="0" fontId="54" fillId="0" borderId="0">
      <alignment vertical="center"/>
    </xf>
    <xf numFmtId="0" fontId="54" fillId="0" borderId="0">
      <alignment vertical="center"/>
    </xf>
    <xf numFmtId="10" fontId="8" fillId="0" borderId="0" applyFont="0" applyFill="0" applyBorder="0" applyAlignment="0" applyProtection="0">
      <alignment vertical="center"/>
    </xf>
    <xf numFmtId="9" fontId="8" fillId="0" borderId="0" applyFont="0" applyFill="0" applyBorder="0" applyAlignment="0" applyProtection="0">
      <alignment vertical="center"/>
    </xf>
    <xf numFmtId="0" fontId="54" fillId="0" borderId="0">
      <alignment vertical="center"/>
    </xf>
    <xf numFmtId="0" fontId="86" fillId="0" borderId="27" applyNumberFormat="0" applyFill="0" applyAlignment="0" applyProtection="0">
      <alignment vertical="center"/>
    </xf>
    <xf numFmtId="0" fontId="54" fillId="0" borderId="0">
      <alignment vertical="center"/>
    </xf>
    <xf numFmtId="0" fontId="54" fillId="0" borderId="0">
      <alignment vertical="center"/>
    </xf>
    <xf numFmtId="0" fontId="109" fillId="0" borderId="0" applyNumberFormat="0" applyFill="0" applyBorder="0" applyAlignment="0" applyProtection="0">
      <alignment vertical="top"/>
      <protection locked="0"/>
    </xf>
    <xf numFmtId="0" fontId="63" fillId="25" borderId="0" applyNumberFormat="0" applyBorder="0" applyAlignment="0" applyProtection="0">
      <alignment vertical="center"/>
    </xf>
    <xf numFmtId="0" fontId="54" fillId="0" borderId="0">
      <alignment vertical="center"/>
    </xf>
    <xf numFmtId="0" fontId="46" fillId="0" borderId="0">
      <alignment vertical="center"/>
    </xf>
    <xf numFmtId="0" fontId="63" fillId="11" borderId="0" applyNumberFormat="0" applyBorder="0" applyAlignment="0" applyProtection="0">
      <alignment vertical="center"/>
    </xf>
    <xf numFmtId="0" fontId="66" fillId="0" borderId="0">
      <alignment vertical="center"/>
    </xf>
    <xf numFmtId="0" fontId="58" fillId="0" borderId="0" applyNumberFormat="0" applyFill="0" applyBorder="0" applyAlignment="0" applyProtection="0">
      <alignment vertical="center"/>
    </xf>
    <xf numFmtId="0" fontId="0" fillId="5" borderId="0" applyNumberFormat="0" applyBorder="0" applyAlignment="0" applyProtection="0">
      <alignment vertical="center"/>
    </xf>
    <xf numFmtId="0" fontId="64" fillId="0" borderId="19" applyNumberFormat="0" applyFill="0" applyAlignment="0" applyProtection="0">
      <alignment vertical="center"/>
    </xf>
    <xf numFmtId="0" fontId="8" fillId="0" borderId="0">
      <alignment vertical="center"/>
    </xf>
    <xf numFmtId="0" fontId="0" fillId="5" borderId="0" applyNumberFormat="0" applyBorder="0" applyAlignment="0" applyProtection="0">
      <alignment vertical="center"/>
    </xf>
    <xf numFmtId="0" fontId="53" fillId="26" borderId="0" applyNumberFormat="0" applyBorder="0" applyAlignment="0" applyProtection="0">
      <alignment vertical="center"/>
    </xf>
    <xf numFmtId="0" fontId="0" fillId="9" borderId="0" applyNumberFormat="0" applyBorder="0" applyAlignment="0" applyProtection="0">
      <alignment vertical="center"/>
    </xf>
    <xf numFmtId="0" fontId="12" fillId="9"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53" fillId="13" borderId="0" applyNumberFormat="0" applyBorder="0" applyAlignment="0" applyProtection="0">
      <alignment vertical="center"/>
    </xf>
    <xf numFmtId="0" fontId="8" fillId="0" borderId="0">
      <alignment vertical="center"/>
    </xf>
    <xf numFmtId="0" fontId="0" fillId="7" borderId="0" applyNumberFormat="0" applyBorder="0" applyAlignment="0" applyProtection="0">
      <alignment vertical="center"/>
    </xf>
    <xf numFmtId="0" fontId="71" fillId="16" borderId="0" applyNumberFormat="0" applyBorder="0" applyAlignment="0" applyProtection="0">
      <alignment vertical="center"/>
    </xf>
    <xf numFmtId="0" fontId="0" fillId="7" borderId="0" applyNumberFormat="0" applyBorder="0" applyAlignment="0" applyProtection="0">
      <alignment vertical="center"/>
    </xf>
    <xf numFmtId="0" fontId="8" fillId="0" borderId="0">
      <alignment vertical="center"/>
    </xf>
    <xf numFmtId="0" fontId="0" fillId="12" borderId="0" applyNumberFormat="0" applyBorder="0" applyAlignment="0" applyProtection="0">
      <alignment vertical="center"/>
    </xf>
    <xf numFmtId="184" fontId="8" fillId="0" borderId="0" applyFont="0" applyFill="0" applyBorder="0" applyAlignment="0" applyProtection="0">
      <alignment vertical="center"/>
    </xf>
    <xf numFmtId="0" fontId="8" fillId="0" borderId="0">
      <alignment vertical="center"/>
    </xf>
    <xf numFmtId="0" fontId="0" fillId="12" borderId="0" applyNumberFormat="0" applyBorder="0" applyAlignment="0" applyProtection="0">
      <alignment vertical="center"/>
    </xf>
    <xf numFmtId="0" fontId="8" fillId="0" borderId="0">
      <alignment vertical="center"/>
    </xf>
    <xf numFmtId="0" fontId="0" fillId="18" borderId="0" applyNumberFormat="0" applyBorder="0" applyAlignment="0" applyProtection="0">
      <alignment vertical="center"/>
    </xf>
    <xf numFmtId="0" fontId="63" fillId="1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7" borderId="0" applyNumberFormat="0" applyBorder="0" applyAlignment="0" applyProtection="0">
      <alignment vertical="center"/>
    </xf>
    <xf numFmtId="0" fontId="0" fillId="13" borderId="0" applyNumberFormat="0" applyBorder="0" applyAlignment="0" applyProtection="0">
      <alignment vertical="center"/>
    </xf>
    <xf numFmtId="0" fontId="62" fillId="0" borderId="0" applyNumberFormat="0" applyFill="0" applyBorder="0" applyAlignment="0" applyProtection="0">
      <alignment vertical="center"/>
    </xf>
    <xf numFmtId="0" fontId="0" fillId="16" borderId="0" applyNumberFormat="0" applyBorder="0" applyAlignment="0" applyProtection="0">
      <alignment vertical="center"/>
    </xf>
    <xf numFmtId="0" fontId="8" fillId="0" borderId="0">
      <alignment vertical="center"/>
    </xf>
    <xf numFmtId="0" fontId="0" fillId="16" borderId="0" applyNumberFormat="0" applyBorder="0" applyAlignment="0" applyProtection="0">
      <alignment vertical="center"/>
    </xf>
    <xf numFmtId="0" fontId="104" fillId="0" borderId="1">
      <alignment horizontal="left" vertical="center"/>
    </xf>
    <xf numFmtId="0" fontId="0" fillId="33" borderId="0" applyNumberFormat="0" applyBorder="0" applyAlignment="0" applyProtection="0">
      <alignment vertical="center"/>
    </xf>
    <xf numFmtId="0" fontId="63" fillId="25" borderId="0" applyNumberFormat="0" applyBorder="0" applyAlignment="0" applyProtection="0">
      <alignment vertical="center"/>
    </xf>
    <xf numFmtId="0" fontId="8" fillId="0" borderId="0">
      <alignment vertical="center"/>
    </xf>
    <xf numFmtId="0" fontId="0" fillId="6" borderId="0" applyNumberFormat="0" applyBorder="0" applyAlignment="0" applyProtection="0">
      <alignment vertical="center"/>
    </xf>
    <xf numFmtId="0" fontId="8" fillId="0" borderId="0">
      <alignment vertical="center"/>
    </xf>
    <xf numFmtId="0" fontId="0" fillId="6" borderId="0" applyNumberFormat="0" applyBorder="0" applyAlignment="0" applyProtection="0">
      <alignment vertical="center"/>
    </xf>
    <xf numFmtId="0" fontId="6" fillId="0" borderId="0">
      <alignment vertical="center"/>
    </xf>
    <xf numFmtId="0" fontId="0" fillId="23" borderId="0" applyNumberFormat="0" applyBorder="0" applyAlignment="0" applyProtection="0">
      <alignment vertical="center"/>
    </xf>
    <xf numFmtId="0" fontId="6"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7" borderId="0" applyNumberFormat="0" applyBorder="0" applyAlignment="0" applyProtection="0">
      <alignment vertical="center"/>
    </xf>
    <xf numFmtId="43"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18" borderId="0" applyNumberFormat="0" applyBorder="0" applyAlignment="0" applyProtection="0">
      <alignment vertical="center"/>
    </xf>
    <xf numFmtId="0" fontId="87" fillId="21" borderId="21" applyNumberFormat="0" applyAlignment="0" applyProtection="0">
      <alignment vertical="center"/>
    </xf>
    <xf numFmtId="0" fontId="8" fillId="0" borderId="0">
      <alignment vertical="center"/>
    </xf>
    <xf numFmtId="0" fontId="12" fillId="7" borderId="0" applyNumberFormat="0" applyBorder="0" applyAlignment="0" applyProtection="0">
      <alignment vertical="center"/>
    </xf>
    <xf numFmtId="0" fontId="55" fillId="5"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53" fillId="35" borderId="0" applyNumberFormat="0" applyBorder="0" applyAlignment="0" applyProtection="0">
      <alignment vertical="center"/>
    </xf>
    <xf numFmtId="0" fontId="87" fillId="21" borderId="21" applyNumberFormat="0" applyAlignment="0" applyProtection="0">
      <alignment vertical="center"/>
    </xf>
    <xf numFmtId="0" fontId="55" fillId="5" borderId="0" applyNumberFormat="0" applyBorder="0" applyAlignment="0" applyProtection="0">
      <alignment vertical="center"/>
    </xf>
    <xf numFmtId="0" fontId="0" fillId="33" borderId="0" applyNumberFormat="0" applyBorder="0" applyAlignment="0" applyProtection="0">
      <alignment vertical="center"/>
    </xf>
    <xf numFmtId="0" fontId="71" fillId="16" borderId="0" applyNumberFormat="0" applyBorder="0" applyAlignment="0" applyProtection="0">
      <alignment vertical="center"/>
    </xf>
    <xf numFmtId="9" fontId="8" fillId="0" borderId="0" applyFont="0" applyFill="0" applyBorder="0" applyAlignment="0" applyProtection="0">
      <alignment vertical="center"/>
    </xf>
    <xf numFmtId="0" fontId="55" fillId="5" borderId="0" applyNumberFormat="0" applyBorder="0" applyAlignment="0" applyProtection="0">
      <alignment vertical="center"/>
    </xf>
    <xf numFmtId="0" fontId="0" fillId="12" borderId="0" applyNumberFormat="0" applyBorder="0" applyAlignment="0" applyProtection="0">
      <alignment vertical="center"/>
    </xf>
    <xf numFmtId="0" fontId="86" fillId="0" borderId="27" applyNumberFormat="0" applyFill="0" applyAlignment="0" applyProtection="0">
      <alignment vertical="center"/>
    </xf>
    <xf numFmtId="0" fontId="0" fillId="12" borderId="0" applyNumberFormat="0" applyBorder="0" applyAlignment="0" applyProtection="0">
      <alignment vertical="center"/>
    </xf>
    <xf numFmtId="0" fontId="63" fillId="10" borderId="0" applyNumberFormat="0" applyBorder="0" applyAlignment="0" applyProtection="0">
      <alignment vertical="center"/>
    </xf>
    <xf numFmtId="0" fontId="71" fillId="16" borderId="0" applyNumberFormat="0" applyBorder="0" applyAlignment="0" applyProtection="0">
      <alignment vertical="center"/>
    </xf>
    <xf numFmtId="9" fontId="8" fillId="0" borderId="0" applyFont="0" applyFill="0" applyBorder="0" applyAlignment="0" applyProtection="0">
      <alignment vertical="center"/>
    </xf>
    <xf numFmtId="0" fontId="55" fillId="5" borderId="0" applyNumberFormat="0" applyBorder="0" applyAlignment="0" applyProtection="0">
      <alignment vertical="center"/>
    </xf>
    <xf numFmtId="0" fontId="0" fillId="43" borderId="0" applyNumberFormat="0" applyBorder="0" applyAlignment="0" applyProtection="0">
      <alignment vertical="center"/>
    </xf>
    <xf numFmtId="0" fontId="53" fillId="16" borderId="0" applyNumberFormat="0" applyBorder="0" applyAlignment="0" applyProtection="0">
      <alignment vertical="center"/>
    </xf>
    <xf numFmtId="0" fontId="79" fillId="21" borderId="25" applyNumberFormat="0" applyAlignment="0" applyProtection="0">
      <alignment vertical="center"/>
    </xf>
    <xf numFmtId="0" fontId="63" fillId="30"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5" fillId="5" borderId="0" applyNumberFormat="0" applyBorder="0" applyAlignment="0" applyProtection="0">
      <alignment vertical="center"/>
    </xf>
    <xf numFmtId="0" fontId="96" fillId="0" borderId="35" applyNumberFormat="0" applyFill="0" applyAlignment="0" applyProtection="0">
      <alignment vertical="center"/>
    </xf>
    <xf numFmtId="0" fontId="46" fillId="0" borderId="13" applyNumberFormat="0" applyFill="0" applyProtection="0">
      <alignment horizontal="left" vertical="center"/>
    </xf>
    <xf numFmtId="0" fontId="53" fillId="16" borderId="0" applyNumberFormat="0" applyBorder="0" applyAlignment="0" applyProtection="0">
      <alignment vertical="center"/>
    </xf>
    <xf numFmtId="9" fontId="8" fillId="0" borderId="0" applyFont="0" applyFill="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183" fontId="0" fillId="0" borderId="0" applyFont="0" applyFill="0" applyBorder="0" applyAlignment="0" applyProtection="0">
      <alignment vertical="center"/>
    </xf>
    <xf numFmtId="0" fontId="53" fillId="6" borderId="0" applyNumberFormat="0" applyBorder="0" applyAlignment="0" applyProtection="0">
      <alignment vertical="center"/>
    </xf>
    <xf numFmtId="0" fontId="79" fillId="21" borderId="25" applyNumberFormat="0" applyAlignment="0" applyProtection="0">
      <alignment vertical="center"/>
    </xf>
    <xf numFmtId="0" fontId="8" fillId="0" borderId="0">
      <alignment vertical="center"/>
    </xf>
    <xf numFmtId="0" fontId="63" fillId="30" borderId="0" applyNumberFormat="0" applyBorder="0" applyAlignment="0" applyProtection="0">
      <alignment vertical="center"/>
    </xf>
    <xf numFmtId="0" fontId="0" fillId="0" borderId="0">
      <alignment vertical="center"/>
    </xf>
    <xf numFmtId="0" fontId="53" fillId="6" borderId="0" applyNumberFormat="0" applyBorder="0" applyAlignment="0" applyProtection="0">
      <alignment vertical="center"/>
    </xf>
    <xf numFmtId="0" fontId="63" fillId="13" borderId="0" applyNumberFormat="0" applyBorder="0" applyAlignment="0" applyProtection="0">
      <alignment vertical="center"/>
    </xf>
    <xf numFmtId="0" fontId="0" fillId="0" borderId="0">
      <alignment vertical="center"/>
    </xf>
    <xf numFmtId="0" fontId="0" fillId="7" borderId="28" applyNumberFormat="0" applyFont="0" applyAlignment="0" applyProtection="0">
      <alignment vertical="center"/>
    </xf>
    <xf numFmtId="0" fontId="53" fillId="23" borderId="0" applyNumberFormat="0" applyBorder="0" applyAlignment="0" applyProtection="0">
      <alignment vertical="center"/>
    </xf>
    <xf numFmtId="0" fontId="53" fillId="13" borderId="0" applyNumberFormat="0" applyBorder="0" applyAlignment="0" applyProtection="0">
      <alignment vertical="center"/>
    </xf>
    <xf numFmtId="0" fontId="63" fillId="30"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27" borderId="0" applyNumberFormat="0" applyBorder="0" applyAlignment="0" applyProtection="0">
      <alignment vertical="center"/>
    </xf>
    <xf numFmtId="0" fontId="12" fillId="9" borderId="0" applyNumberFormat="0" applyBorder="0" applyAlignment="0" applyProtection="0">
      <alignment vertical="center"/>
    </xf>
    <xf numFmtId="0" fontId="53" fillId="27" borderId="0" applyNumberFormat="0" applyBorder="0" applyAlignment="0" applyProtection="0">
      <alignment vertical="center"/>
    </xf>
    <xf numFmtId="0" fontId="39" fillId="0" borderId="20" applyNumberFormat="0" applyFill="0" applyAlignment="0" applyProtection="0">
      <alignment vertical="center"/>
    </xf>
    <xf numFmtId="0" fontId="12" fillId="9" borderId="0" applyNumberFormat="0" applyBorder="0" applyAlignment="0" applyProtection="0">
      <alignment vertical="center"/>
    </xf>
    <xf numFmtId="0" fontId="53" fillId="20" borderId="0" applyNumberFormat="0" applyBorder="0" applyAlignment="0" applyProtection="0">
      <alignment vertical="center"/>
    </xf>
    <xf numFmtId="0" fontId="63" fillId="30" borderId="0" applyNumberFormat="0" applyBorder="0" applyAlignment="0" applyProtection="0">
      <alignment vertical="center"/>
    </xf>
    <xf numFmtId="0" fontId="53" fillId="20" borderId="0" applyNumberFormat="0" applyBorder="0" applyAlignment="0" applyProtection="0">
      <alignment vertical="center"/>
    </xf>
    <xf numFmtId="0" fontId="46" fillId="0" borderId="0" applyProtection="0">
      <alignment vertical="center"/>
    </xf>
    <xf numFmtId="0" fontId="8" fillId="0" borderId="0">
      <alignment vertical="center"/>
    </xf>
    <xf numFmtId="0" fontId="53" fillId="35" borderId="0" applyNumberFormat="0" applyBorder="0" applyAlignment="0" applyProtection="0">
      <alignment vertical="center"/>
    </xf>
    <xf numFmtId="0" fontId="53" fillId="21" borderId="0" applyNumberFormat="0" applyBorder="0" applyAlignment="0" applyProtection="0">
      <alignment vertical="center"/>
    </xf>
    <xf numFmtId="0" fontId="78" fillId="0" borderId="24" applyNumberFormat="0" applyFill="0" applyAlignment="0" applyProtection="0">
      <alignment vertical="center"/>
    </xf>
    <xf numFmtId="0" fontId="6" fillId="0" borderId="0">
      <alignment vertical="center"/>
    </xf>
    <xf numFmtId="0" fontId="8" fillId="0" borderId="0">
      <alignment vertical="center"/>
    </xf>
    <xf numFmtId="0" fontId="53" fillId="21" borderId="0" applyNumberFormat="0" applyBorder="0" applyAlignment="0" applyProtection="0">
      <alignment vertical="center"/>
    </xf>
    <xf numFmtId="0" fontId="8" fillId="0" borderId="0">
      <alignment vertical="center"/>
    </xf>
    <xf numFmtId="0" fontId="53" fillId="21"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53" fillId="11" borderId="0" applyNumberFormat="0" applyBorder="0" applyAlignment="0" applyProtection="0">
      <alignment vertical="center"/>
    </xf>
    <xf numFmtId="0" fontId="8" fillId="0" borderId="0">
      <alignment vertical="center"/>
    </xf>
    <xf numFmtId="0" fontId="53" fillId="11" borderId="0" applyNumberFormat="0" applyBorder="0" applyAlignment="0" applyProtection="0">
      <alignment vertical="center"/>
    </xf>
    <xf numFmtId="0" fontId="8" fillId="0" borderId="0" applyNumberFormat="0" applyFill="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25" borderId="0" applyNumberFormat="0" applyBorder="0" applyAlignment="0" applyProtection="0">
      <alignment vertical="center"/>
    </xf>
    <xf numFmtId="0" fontId="59" fillId="0" borderId="18">
      <alignment horizontal="left" vertical="center"/>
    </xf>
    <xf numFmtId="0" fontId="53" fillId="11" borderId="0" applyNumberFormat="0" applyBorder="0" applyAlignment="0" applyProtection="0">
      <alignment vertical="center"/>
    </xf>
    <xf numFmtId="0" fontId="59" fillId="0" borderId="18">
      <alignment horizontal="left" vertical="center"/>
    </xf>
    <xf numFmtId="0" fontId="53" fillId="11" borderId="0" applyNumberFormat="0" applyBorder="0" applyAlignment="0" applyProtection="0">
      <alignment vertical="center"/>
    </xf>
    <xf numFmtId="0" fontId="53" fillId="30" borderId="0" applyNumberFormat="0" applyBorder="0" applyAlignment="0" applyProtection="0">
      <alignment vertical="center"/>
    </xf>
    <xf numFmtId="0" fontId="107" fillId="0" borderId="0">
      <alignment vertical="center"/>
      <protection locked="0"/>
    </xf>
    <xf numFmtId="0" fontId="53" fillId="26" borderId="0" applyNumberFormat="0" applyBorder="0" applyAlignment="0" applyProtection="0">
      <alignment vertical="center"/>
    </xf>
    <xf numFmtId="0" fontId="12" fillId="9" borderId="0" applyNumberFormat="0" applyBorder="0" applyAlignment="0" applyProtection="0">
      <alignment vertical="center"/>
    </xf>
    <xf numFmtId="0" fontId="63" fillId="25" borderId="0" applyNumberFormat="0" applyBorder="0" applyAlignment="0" applyProtection="0">
      <alignment vertical="center"/>
    </xf>
    <xf numFmtId="0" fontId="12" fillId="9" borderId="0" applyNumberFormat="0" applyBorder="0" applyAlignment="0" applyProtection="0">
      <alignment vertical="center"/>
    </xf>
    <xf numFmtId="0" fontId="8" fillId="0" borderId="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88" fillId="0" borderId="0" applyNumberFormat="0" applyFill="0" applyBorder="0" applyAlignment="0" applyProtection="0">
      <alignment vertical="center"/>
    </xf>
    <xf numFmtId="0" fontId="63" fillId="3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82" fillId="0" borderId="26">
      <alignment horizontal="center"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78" fillId="0" borderId="24" applyNumberFormat="0" applyFill="0" applyAlignment="0" applyProtection="0">
      <alignment vertical="center"/>
    </xf>
    <xf numFmtId="0" fontId="0" fillId="7" borderId="28" applyNumberFormat="0" applyFont="0" applyAlignment="0" applyProtection="0">
      <alignment vertical="center"/>
    </xf>
    <xf numFmtId="0" fontId="8" fillId="0" borderId="0">
      <alignment vertical="center"/>
    </xf>
    <xf numFmtId="0" fontId="63" fillId="33" borderId="0" applyNumberFormat="0" applyBorder="0" applyAlignment="0" applyProtection="0">
      <alignment vertical="center"/>
    </xf>
    <xf numFmtId="0" fontId="78" fillId="0" borderId="24" applyNumberFormat="0" applyFill="0" applyAlignment="0" applyProtection="0">
      <alignment vertical="center"/>
    </xf>
    <xf numFmtId="0" fontId="63" fillId="25" borderId="0" applyNumberFormat="0" applyBorder="0" applyAlignment="0" applyProtection="0">
      <alignment vertical="center"/>
    </xf>
    <xf numFmtId="15" fontId="61" fillId="0" borderId="0">
      <alignment vertical="center"/>
    </xf>
    <xf numFmtId="0" fontId="63" fillId="25" borderId="0" applyNumberFormat="0" applyBorder="0" applyAlignment="0" applyProtection="0">
      <alignment vertical="center"/>
    </xf>
    <xf numFmtId="184" fontId="8" fillId="0" borderId="0" applyFont="0" applyFill="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8" fillId="0" borderId="0">
      <alignment vertical="center"/>
    </xf>
    <xf numFmtId="0" fontId="63" fillId="25" borderId="0" applyNumberFormat="0" applyBorder="0" applyAlignment="0" applyProtection="0">
      <alignment vertical="center"/>
    </xf>
    <xf numFmtId="0" fontId="68" fillId="0" borderId="16" applyNumberFormat="0" applyFill="0" applyProtection="0">
      <alignment horizontal="center" vertical="center"/>
    </xf>
    <xf numFmtId="0" fontId="8" fillId="0" borderId="0">
      <alignment vertical="center"/>
    </xf>
    <xf numFmtId="0" fontId="63" fillId="25" borderId="0" applyNumberFormat="0" applyBorder="0" applyAlignment="0" applyProtection="0">
      <alignment vertical="center"/>
    </xf>
    <xf numFmtId="0" fontId="83" fillId="31" borderId="15">
      <alignment vertical="center"/>
      <protection locked="0"/>
    </xf>
    <xf numFmtId="0" fontId="8" fillId="0" borderId="0">
      <alignment vertical="center"/>
    </xf>
    <xf numFmtId="0" fontId="63" fillId="25" borderId="0" applyNumberFormat="0" applyBorder="0" applyAlignment="0" applyProtection="0">
      <alignment vertical="center"/>
    </xf>
    <xf numFmtId="0" fontId="8" fillId="0" borderId="0">
      <alignment vertical="center"/>
    </xf>
    <xf numFmtId="0" fontId="73" fillId="18" borderId="0" applyNumberFormat="0" applyBorder="0" applyAlignment="0" applyProtection="0">
      <alignment vertical="center"/>
    </xf>
    <xf numFmtId="0" fontId="63" fillId="25" borderId="0" applyNumberFormat="0" applyBorder="0" applyAlignment="0" applyProtection="0">
      <alignment vertical="center"/>
    </xf>
    <xf numFmtId="0" fontId="73" fillId="18" borderId="0" applyNumberFormat="0" applyBorder="0" applyAlignment="0" applyProtection="0">
      <alignment vertical="center"/>
    </xf>
    <xf numFmtId="0" fontId="63" fillId="25" borderId="0" applyNumberFormat="0" applyBorder="0" applyAlignment="0" applyProtection="0">
      <alignment vertical="center"/>
    </xf>
    <xf numFmtId="0" fontId="63" fillId="10" borderId="0" applyNumberFormat="0" applyBorder="0" applyAlignment="0" applyProtection="0">
      <alignment vertical="center"/>
    </xf>
    <xf numFmtId="0" fontId="104" fillId="0" borderId="1">
      <alignment horizontal="left" vertical="center"/>
    </xf>
    <xf numFmtId="0" fontId="53" fillId="25" borderId="0" applyNumberFormat="0" applyBorder="0" applyAlignment="0" applyProtection="0">
      <alignment vertical="center"/>
    </xf>
    <xf numFmtId="0" fontId="59" fillId="0" borderId="40" applyNumberFormat="0" applyAlignment="0" applyProtection="0">
      <alignment horizontal="left" vertical="center"/>
    </xf>
    <xf numFmtId="0" fontId="65" fillId="13" borderId="21" applyNumberFormat="0" applyAlignment="0" applyProtection="0">
      <alignment vertical="center"/>
    </xf>
    <xf numFmtId="0" fontId="12" fillId="21" borderId="0" applyNumberFormat="0" applyBorder="0" applyAlignment="0" applyProtection="0">
      <alignment vertical="center"/>
    </xf>
    <xf numFmtId="0" fontId="63" fillId="24" borderId="0" applyNumberFormat="0" applyBorder="0" applyAlignment="0" applyProtection="0">
      <alignment vertical="center"/>
    </xf>
    <xf numFmtId="177" fontId="46" fillId="0" borderId="16" applyFill="0" applyProtection="0">
      <alignment horizontal="right" vertical="center"/>
    </xf>
    <xf numFmtId="0" fontId="63" fillId="24" borderId="0" applyNumberFormat="0" applyBorder="0" applyAlignment="0" applyProtection="0">
      <alignment vertical="center"/>
    </xf>
    <xf numFmtId="177" fontId="46" fillId="0" borderId="16" applyFill="0" applyProtection="0">
      <alignment horizontal="right" vertical="center"/>
    </xf>
    <xf numFmtId="0" fontId="12" fillId="9" borderId="0" applyNumberFormat="0" applyBorder="0" applyAlignment="0" applyProtection="0">
      <alignment vertical="center"/>
    </xf>
    <xf numFmtId="0" fontId="63" fillId="24" borderId="0" applyNumberFormat="0" applyBorder="0" applyAlignment="0" applyProtection="0">
      <alignment vertical="center"/>
    </xf>
    <xf numFmtId="177" fontId="46" fillId="0" borderId="16" applyFill="0" applyProtection="0">
      <alignment horizontal="righ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83" fillId="31" borderId="15">
      <alignment vertical="center"/>
      <protection locked="0"/>
    </xf>
    <xf numFmtId="0" fontId="53" fillId="35"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63" fillId="10" borderId="0" applyNumberFormat="0" applyBorder="0" applyAlignment="0" applyProtection="0">
      <alignment vertical="center"/>
    </xf>
    <xf numFmtId="15" fontId="61" fillId="0" borderId="0">
      <alignment vertical="center"/>
    </xf>
    <xf numFmtId="0" fontId="113" fillId="0" borderId="0">
      <alignment vertical="center"/>
    </xf>
    <xf numFmtId="9" fontId="8" fillId="0" borderId="0" applyFont="0" applyFill="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10" borderId="0" applyNumberFormat="0" applyBorder="0" applyAlignment="0" applyProtection="0">
      <alignment vertical="center"/>
    </xf>
    <xf numFmtId="0" fontId="63" fillId="24" borderId="0" applyNumberFormat="0" applyBorder="0" applyAlignment="0" applyProtection="0">
      <alignment vertical="center"/>
    </xf>
    <xf numFmtId="0" fontId="12" fillId="7" borderId="0" applyNumberFormat="0" applyBorder="0" applyAlignment="0" applyProtection="0">
      <alignment vertical="center"/>
    </xf>
    <xf numFmtId="0" fontId="63" fillId="11" borderId="0" applyNumberFormat="0" applyBorder="0" applyAlignment="0" applyProtection="0">
      <alignment vertical="center"/>
    </xf>
    <xf numFmtId="0" fontId="8" fillId="0" borderId="0" applyFont="0" applyFill="0" applyBorder="0" applyAlignment="0" applyProtection="0">
      <alignment vertical="center"/>
    </xf>
    <xf numFmtId="0" fontId="12" fillId="7" borderId="0" applyNumberFormat="0" applyBorder="0" applyAlignment="0" applyProtection="0">
      <alignment vertical="center"/>
    </xf>
    <xf numFmtId="0" fontId="63" fillId="11"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8" fillId="0" borderId="24" applyNumberFormat="0" applyFill="0" applyAlignment="0" applyProtection="0">
      <alignment vertical="center"/>
    </xf>
    <xf numFmtId="0" fontId="12" fillId="7" borderId="0" applyNumberFormat="0" applyBorder="0" applyAlignment="0" applyProtection="0">
      <alignment vertical="center"/>
    </xf>
    <xf numFmtId="0" fontId="73" fillId="18" borderId="0" applyNumberFormat="0" applyBorder="0" applyAlignment="0" applyProtection="0">
      <alignment vertical="center"/>
    </xf>
    <xf numFmtId="0" fontId="39" fillId="0" borderId="20" applyNumberFormat="0" applyFill="0" applyAlignment="0" applyProtection="0">
      <alignment vertical="center"/>
    </xf>
    <xf numFmtId="0" fontId="63" fillId="11" borderId="0" applyNumberFormat="0" applyBorder="0" applyAlignment="0" applyProtection="0">
      <alignment vertical="center"/>
    </xf>
    <xf numFmtId="0" fontId="78" fillId="0" borderId="24" applyNumberFormat="0" applyFill="0" applyAlignment="0" applyProtection="0">
      <alignment vertical="center"/>
    </xf>
    <xf numFmtId="0" fontId="12" fillId="7" borderId="0" applyNumberFormat="0" applyBorder="0" applyAlignment="0" applyProtection="0">
      <alignment vertical="center"/>
    </xf>
    <xf numFmtId="0" fontId="78" fillId="0" borderId="24" applyNumberFormat="0" applyFill="0" applyAlignment="0" applyProtection="0">
      <alignment vertical="center"/>
    </xf>
    <xf numFmtId="0" fontId="12" fillId="5" borderId="0" applyNumberFormat="0" applyBorder="0" applyAlignment="0" applyProtection="0">
      <alignment vertical="center"/>
    </xf>
    <xf numFmtId="0" fontId="63" fillId="25" borderId="0" applyNumberFormat="0" applyBorder="0" applyAlignment="0" applyProtection="0">
      <alignment vertical="center"/>
    </xf>
    <xf numFmtId="176" fontId="8" fillId="0" borderId="0" applyFont="0" applyFill="0" applyBorder="0" applyAlignment="0" applyProtection="0">
      <alignment vertical="center"/>
    </xf>
    <xf numFmtId="0" fontId="84" fillId="12"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63" fillId="21" borderId="0" applyNumberFormat="0" applyBorder="0" applyAlignment="0" applyProtection="0">
      <alignment vertical="center"/>
    </xf>
    <xf numFmtId="187" fontId="8" fillId="0" borderId="0" applyFont="0" applyFill="0" applyBorder="0" applyAlignment="0" applyProtection="0">
      <alignment vertical="center"/>
    </xf>
    <xf numFmtId="0" fontId="63" fillId="21" borderId="0" applyNumberFormat="0" applyBorder="0" applyAlignment="0" applyProtection="0">
      <alignment vertical="center"/>
    </xf>
    <xf numFmtId="0" fontId="63" fillId="25" borderId="0" applyNumberFormat="0" applyBorder="0" applyAlignment="0" applyProtection="0">
      <alignment vertical="center"/>
    </xf>
    <xf numFmtId="0" fontId="55" fillId="12"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46" fillId="0" borderId="13" applyNumberFormat="0" applyFill="0" applyProtection="0">
      <alignment horizontal="right" vertical="center"/>
    </xf>
    <xf numFmtId="0" fontId="8" fillId="0" borderId="0">
      <alignment vertical="center"/>
    </xf>
    <xf numFmtId="0" fontId="63" fillId="21" borderId="0" applyNumberFormat="0" applyBorder="0" applyAlignment="0" applyProtection="0">
      <alignment vertical="center"/>
    </xf>
    <xf numFmtId="0" fontId="63" fillId="24" borderId="0" applyNumberFormat="0" applyBorder="0" applyAlignment="0" applyProtection="0">
      <alignment vertical="center"/>
    </xf>
    <xf numFmtId="0" fontId="63" fillId="24" borderId="0" applyNumberFormat="0" applyBorder="0" applyAlignment="0" applyProtection="0">
      <alignment vertical="center"/>
    </xf>
    <xf numFmtId="188" fontId="106" fillId="0" borderId="0">
      <alignment vertical="center"/>
    </xf>
    <xf numFmtId="0" fontId="63" fillId="24" borderId="0" applyNumberFormat="0" applyBorder="0" applyAlignment="0" applyProtection="0">
      <alignment vertical="center"/>
    </xf>
    <xf numFmtId="0" fontId="63" fillId="24" borderId="0" applyNumberFormat="0" applyBorder="0" applyAlignment="0" applyProtection="0">
      <alignment vertical="center"/>
    </xf>
    <xf numFmtId="0" fontId="63" fillId="24" borderId="0" applyNumberFormat="0" applyBorder="0" applyAlignment="0" applyProtection="0">
      <alignment vertical="center"/>
    </xf>
    <xf numFmtId="0" fontId="62" fillId="0" borderId="0" applyNumberFormat="0" applyFill="0" applyBorder="0" applyAlignment="0" applyProtection="0">
      <alignment vertical="center"/>
    </xf>
    <xf numFmtId="0" fontId="63" fillId="24" borderId="0" applyNumberFormat="0" applyBorder="0" applyAlignment="0" applyProtection="0">
      <alignment vertical="center"/>
    </xf>
    <xf numFmtId="0" fontId="62" fillId="0" borderId="0" applyNumberFormat="0" applyFill="0" applyBorder="0" applyAlignment="0" applyProtection="0">
      <alignment vertical="center"/>
    </xf>
    <xf numFmtId="0" fontId="63" fillId="24" borderId="0" applyNumberFormat="0" applyBorder="0" applyAlignment="0" applyProtection="0">
      <alignment vertical="center"/>
    </xf>
    <xf numFmtId="0" fontId="62" fillId="0" borderId="0" applyNumberFormat="0" applyFill="0" applyBorder="0" applyAlignment="0" applyProtection="0">
      <alignment vertical="center"/>
    </xf>
    <xf numFmtId="0" fontId="8" fillId="0" borderId="0">
      <alignment vertical="center"/>
    </xf>
    <xf numFmtId="0" fontId="63" fillId="24" borderId="0" applyNumberFormat="0" applyBorder="0" applyAlignment="0" applyProtection="0">
      <alignment vertical="center"/>
    </xf>
    <xf numFmtId="0" fontId="62" fillId="0" borderId="0" applyNumberFormat="0" applyFill="0" applyBorder="0" applyAlignment="0" applyProtection="0">
      <alignment vertical="center"/>
    </xf>
    <xf numFmtId="179" fontId="8" fillId="0" borderId="0" applyFont="0" applyFill="0" applyBorder="0" applyAlignment="0" applyProtection="0">
      <alignment vertical="center"/>
    </xf>
    <xf numFmtId="0" fontId="62" fillId="0" borderId="0" applyNumberFormat="0" applyFill="0" applyBorder="0" applyAlignment="0" applyProtection="0">
      <alignment vertical="center"/>
    </xf>
    <xf numFmtId="0" fontId="73" fillId="6" borderId="0" applyNumberFormat="0" applyBorder="0" applyAlignment="0" applyProtection="0">
      <alignment vertical="center"/>
    </xf>
    <xf numFmtId="0" fontId="63" fillId="24" borderId="0" applyNumberFormat="0" applyBorder="0" applyAlignment="0" applyProtection="0">
      <alignment vertical="center"/>
    </xf>
    <xf numFmtId="0" fontId="62" fillId="0" borderId="0" applyNumberFormat="0" applyFill="0" applyBorder="0" applyAlignment="0" applyProtection="0">
      <alignment vertical="center"/>
    </xf>
    <xf numFmtId="0" fontId="73" fillId="6" borderId="0" applyNumberFormat="0" applyBorder="0" applyAlignment="0" applyProtection="0">
      <alignment vertical="center"/>
    </xf>
    <xf numFmtId="0" fontId="63" fillId="24" borderId="0" applyNumberFormat="0" applyBorder="0" applyAlignment="0" applyProtection="0">
      <alignment vertical="center"/>
    </xf>
    <xf numFmtId="0" fontId="8" fillId="0" borderId="0">
      <alignment vertical="center"/>
    </xf>
    <xf numFmtId="0" fontId="62" fillId="0" borderId="0" applyNumberFormat="0" applyFill="0" applyBorder="0" applyAlignment="0" applyProtection="0">
      <alignment vertical="center"/>
    </xf>
    <xf numFmtId="0" fontId="73" fillId="6" borderId="0" applyNumberFormat="0" applyBorder="0" applyAlignment="0" applyProtection="0">
      <alignment vertical="center"/>
    </xf>
    <xf numFmtId="0" fontId="63" fillId="24" borderId="0" applyNumberFormat="0" applyBorder="0" applyAlignment="0" applyProtection="0">
      <alignment vertical="center"/>
    </xf>
    <xf numFmtId="9" fontId="8" fillId="0" borderId="0" applyFont="0" applyFill="0" applyBorder="0" applyAlignment="0" applyProtection="0">
      <alignment vertical="center"/>
    </xf>
    <xf numFmtId="0" fontId="63" fillId="25" borderId="0" applyNumberFormat="0" applyBorder="0" applyAlignment="0" applyProtection="0">
      <alignment vertical="center"/>
    </xf>
    <xf numFmtId="0" fontId="73" fillId="6" borderId="0" applyNumberFormat="0" applyBorder="0" applyAlignment="0" applyProtection="0">
      <alignment vertical="center"/>
    </xf>
    <xf numFmtId="0" fontId="12" fillId="9"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2" fillId="9" borderId="0" applyNumberFormat="0" applyBorder="0" applyAlignment="0" applyProtection="0">
      <alignment vertical="center"/>
    </xf>
    <xf numFmtId="9" fontId="8" fillId="0" borderId="0" applyFont="0" applyFill="0" applyBorder="0" applyAlignment="0" applyProtection="0">
      <alignment vertical="center"/>
    </xf>
    <xf numFmtId="0" fontId="12" fillId="9" borderId="0" applyNumberFormat="0" applyBorder="0" applyAlignment="0" applyProtection="0">
      <alignment vertical="center"/>
    </xf>
    <xf numFmtId="9" fontId="8" fillId="0" borderId="0" applyFont="0" applyFill="0" applyBorder="0" applyAlignment="0" applyProtection="0">
      <alignment vertical="center"/>
    </xf>
    <xf numFmtId="0" fontId="12" fillId="9" borderId="0" applyNumberFormat="0" applyBorder="0" applyAlignment="0" applyProtection="0">
      <alignment vertical="center"/>
    </xf>
    <xf numFmtId="0" fontId="11" fillId="49" borderId="0" applyNumberFormat="0" applyBorder="0" applyAlignment="0" applyProtection="0">
      <alignment vertical="center"/>
    </xf>
    <xf numFmtId="9" fontId="8" fillId="0" borderId="0" applyFont="0" applyFill="0" applyBorder="0" applyAlignment="0" applyProtection="0">
      <alignment vertical="center"/>
    </xf>
    <xf numFmtId="0" fontId="12" fillId="21" borderId="0" applyNumberFormat="0" applyBorder="0" applyAlignment="0" applyProtection="0">
      <alignment vertical="center"/>
    </xf>
    <xf numFmtId="0" fontId="65" fillId="13" borderId="21" applyNumberFormat="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2" fillId="21" borderId="0" applyNumberFormat="0" applyBorder="0" applyAlignment="0" applyProtection="0">
      <alignment vertical="center"/>
    </xf>
    <xf numFmtId="0" fontId="65" fillId="13" borderId="21" applyNumberFormat="0" applyAlignment="0" applyProtection="0">
      <alignment vertical="center"/>
    </xf>
    <xf numFmtId="0" fontId="12" fillId="13"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2" fillId="21" borderId="0" applyNumberFormat="0" applyBorder="0" applyAlignment="0" applyProtection="0">
      <alignment vertical="center"/>
    </xf>
    <xf numFmtId="0" fontId="65" fillId="13" borderId="21" applyNumberFormat="0" applyAlignment="0" applyProtection="0">
      <alignment vertical="center"/>
    </xf>
    <xf numFmtId="0" fontId="46" fillId="0" borderId="13" applyNumberFormat="0" applyFill="0" applyProtection="0">
      <alignment horizontal="left" vertical="center"/>
    </xf>
    <xf numFmtId="0" fontId="12" fillId="13" borderId="0" applyNumberFormat="0" applyBorder="0" applyAlignment="0" applyProtection="0">
      <alignment vertical="center"/>
    </xf>
    <xf numFmtId="0" fontId="8" fillId="0" borderId="0">
      <alignment vertical="center"/>
    </xf>
    <xf numFmtId="0" fontId="12" fillId="21" borderId="0" applyNumberFormat="0" applyBorder="0" applyAlignment="0" applyProtection="0">
      <alignment vertical="center"/>
    </xf>
    <xf numFmtId="0" fontId="65" fillId="13" borderId="21" applyNumberFormat="0" applyAlignment="0" applyProtection="0">
      <alignment vertical="center"/>
    </xf>
    <xf numFmtId="0" fontId="63" fillId="21" borderId="0" applyNumberFormat="0" applyBorder="0" applyAlignment="0" applyProtection="0">
      <alignment vertical="center"/>
    </xf>
    <xf numFmtId="0" fontId="88" fillId="0" borderId="0" applyNumberFormat="0" applyFill="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8" fillId="63" borderId="0" applyNumberFormat="0" applyFont="0" applyBorder="0" applyAlignment="0" applyProtection="0">
      <alignment vertical="center"/>
    </xf>
    <xf numFmtId="0" fontId="63" fillId="25" borderId="0" applyNumberFormat="0" applyBorder="0" applyAlignment="0" applyProtection="0">
      <alignment vertical="center"/>
    </xf>
    <xf numFmtId="0" fontId="63" fillId="30" borderId="0" applyNumberFormat="0" applyBorder="0" applyAlignment="0" applyProtection="0">
      <alignment vertical="center"/>
    </xf>
    <xf numFmtId="0" fontId="63" fillId="25" borderId="0" applyNumberFormat="0" applyBorder="0" applyAlignment="0" applyProtection="0">
      <alignment vertical="center"/>
    </xf>
    <xf numFmtId="0" fontId="106" fillId="0" borderId="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82" fillId="0" borderId="26">
      <alignment horizontal="center" vertical="center"/>
    </xf>
    <xf numFmtId="0" fontId="68" fillId="0" borderId="16" applyNumberFormat="0" applyFill="0" applyProtection="0">
      <alignment horizontal="left" vertical="center"/>
    </xf>
    <xf numFmtId="0" fontId="8" fillId="0" borderId="0">
      <alignment vertical="center"/>
    </xf>
    <xf numFmtId="0" fontId="63" fillId="25" borderId="0" applyNumberFormat="0" applyBorder="0" applyAlignment="0" applyProtection="0">
      <alignment vertical="center"/>
    </xf>
    <xf numFmtId="9" fontId="8" fillId="0" borderId="0" applyFont="0" applyFill="0" applyBorder="0" applyAlignment="0" applyProtection="0">
      <alignment vertical="center"/>
    </xf>
    <xf numFmtId="0" fontId="110" fillId="0" borderId="37" applyNumberFormat="0" applyFill="0" applyAlignment="0" applyProtection="0">
      <alignment vertical="center"/>
    </xf>
    <xf numFmtId="0" fontId="63" fillId="25" borderId="0" applyNumberFormat="0" applyBorder="0" applyAlignment="0" applyProtection="0">
      <alignment vertical="center"/>
    </xf>
    <xf numFmtId="0" fontId="78" fillId="0" borderId="24" applyNumberFormat="0" applyFill="0" applyAlignment="0" applyProtection="0">
      <alignment vertical="center"/>
    </xf>
    <xf numFmtId="0" fontId="78" fillId="0" borderId="24" applyNumberFormat="0" applyFill="0" applyAlignment="0" applyProtection="0">
      <alignment vertical="center"/>
    </xf>
    <xf numFmtId="0" fontId="63" fillId="25" borderId="0" applyNumberFormat="0" applyBorder="0" applyAlignment="0" applyProtection="0">
      <alignment vertical="center"/>
    </xf>
    <xf numFmtId="0" fontId="63" fillId="11" borderId="0" applyNumberFormat="0" applyBorder="0" applyAlignment="0" applyProtection="0">
      <alignment vertical="center"/>
    </xf>
    <xf numFmtId="0" fontId="12" fillId="12" borderId="0" applyNumberFormat="0" applyBorder="0" applyAlignment="0" applyProtection="0">
      <alignment vertical="center"/>
    </xf>
    <xf numFmtId="0" fontId="8" fillId="0" borderId="0">
      <alignment vertical="center"/>
    </xf>
    <xf numFmtId="0" fontId="12" fillId="12" borderId="0" applyNumberFormat="0" applyBorder="0" applyAlignment="0" applyProtection="0">
      <alignment vertical="center"/>
    </xf>
    <xf numFmtId="0" fontId="57" fillId="7" borderId="1"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86" fillId="0" borderId="27" applyNumberFormat="0" applyFill="0" applyAlignment="0" applyProtection="0">
      <alignment vertical="center"/>
    </xf>
    <xf numFmtId="0" fontId="63" fillId="33" borderId="0" applyNumberFormat="0" applyBorder="0" applyAlignment="0" applyProtection="0">
      <alignment vertical="center"/>
    </xf>
    <xf numFmtId="0" fontId="8" fillId="0" borderId="0">
      <alignment vertical="center"/>
    </xf>
    <xf numFmtId="0" fontId="55" fillId="5" borderId="0" applyNumberFormat="0" applyBorder="0" applyAlignment="0" applyProtection="0">
      <alignment vertical="center"/>
    </xf>
    <xf numFmtId="0" fontId="63" fillId="33" borderId="0" applyNumberFormat="0" applyBorder="0" applyAlignment="0" applyProtection="0">
      <alignment vertical="center"/>
    </xf>
    <xf numFmtId="0" fontId="8" fillId="0" borderId="0">
      <alignment vertical="center"/>
    </xf>
    <xf numFmtId="0" fontId="55" fillId="5" borderId="0" applyNumberFormat="0" applyBorder="0" applyAlignment="0" applyProtection="0">
      <alignment vertical="center"/>
    </xf>
    <xf numFmtId="0" fontId="115" fillId="13" borderId="39">
      <alignment horizontal="left" vertical="center"/>
      <protection locked="0" hidden="1"/>
    </xf>
    <xf numFmtId="0" fontId="63" fillId="11" borderId="0" applyNumberFormat="0" applyBorder="0" applyAlignment="0" applyProtection="0">
      <alignment vertical="center"/>
    </xf>
    <xf numFmtId="0" fontId="86" fillId="0" borderId="27" applyNumberFormat="0" applyFill="0" applyAlignment="0" applyProtection="0">
      <alignment vertical="center"/>
    </xf>
    <xf numFmtId="0" fontId="115" fillId="13" borderId="39">
      <alignment horizontal="left" vertical="center"/>
      <protection locked="0" hidden="1"/>
    </xf>
    <xf numFmtId="0" fontId="63" fillId="11" borderId="0" applyNumberFormat="0" applyBorder="0" applyAlignment="0" applyProtection="0">
      <alignment vertical="center"/>
    </xf>
    <xf numFmtId="0" fontId="96" fillId="0" borderId="35" applyNumberFormat="0" applyFill="0" applyAlignment="0" applyProtection="0">
      <alignment vertical="center"/>
    </xf>
    <xf numFmtId="182" fontId="8" fillId="0" borderId="0" applyFont="0" applyFill="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39" fillId="0" borderId="32" applyNumberFormat="0" applyFill="0" applyAlignment="0" applyProtection="0">
      <alignment vertical="center"/>
    </xf>
    <xf numFmtId="0" fontId="73" fillId="18" borderId="0" applyNumberFormat="0" applyBorder="0" applyAlignment="0" applyProtection="0">
      <alignment vertical="center"/>
    </xf>
    <xf numFmtId="0" fontId="63" fillId="11" borderId="0" applyNumberFormat="0" applyBorder="0" applyAlignment="0" applyProtection="0">
      <alignment vertical="center"/>
    </xf>
    <xf numFmtId="0" fontId="39" fillId="0" borderId="32" applyNumberFormat="0" applyFill="0" applyAlignment="0" applyProtection="0">
      <alignment vertical="center"/>
    </xf>
    <xf numFmtId="0" fontId="73" fillId="18" borderId="0" applyNumberFormat="0" applyBorder="0" applyAlignment="0" applyProtection="0">
      <alignment vertical="center"/>
    </xf>
    <xf numFmtId="0" fontId="78" fillId="0" borderId="24" applyNumberFormat="0" applyFill="0" applyAlignment="0" applyProtection="0">
      <alignment vertical="center"/>
    </xf>
    <xf numFmtId="0" fontId="63" fillId="11" borderId="0" applyNumberFormat="0" applyBorder="0" applyAlignment="0" applyProtection="0">
      <alignment vertical="center"/>
    </xf>
    <xf numFmtId="0" fontId="39" fillId="0" borderId="20" applyNumberFormat="0" applyFill="0" applyAlignment="0" applyProtection="0">
      <alignment vertical="center"/>
    </xf>
    <xf numFmtId="0" fontId="78" fillId="0" borderId="24" applyNumberFormat="0" applyFill="0" applyAlignment="0" applyProtection="0">
      <alignment vertical="center"/>
    </xf>
    <xf numFmtId="9" fontId="8" fillId="0" borderId="0" applyFont="0" applyFill="0" applyBorder="0" applyAlignment="0" applyProtection="0">
      <alignment vertical="center"/>
    </xf>
    <xf numFmtId="0" fontId="63" fillId="11" borderId="0" applyNumberFormat="0" applyBorder="0" applyAlignment="0" applyProtection="0">
      <alignment vertical="center"/>
    </xf>
    <xf numFmtId="0" fontId="39" fillId="0" borderId="20" applyNumberFormat="0" applyFill="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96" fillId="0" borderId="35" applyNumberFormat="0" applyFill="0" applyAlignment="0" applyProtection="0">
      <alignment vertical="center"/>
    </xf>
    <xf numFmtId="0" fontId="82" fillId="0" borderId="0" applyNumberFormat="0" applyFill="0" applyBorder="0" applyAlignment="0" applyProtection="0">
      <alignment vertical="center"/>
    </xf>
    <xf numFmtId="0" fontId="8" fillId="0" borderId="0">
      <alignment vertical="center"/>
    </xf>
    <xf numFmtId="0" fontId="8" fillId="0" borderId="0">
      <alignment vertical="center"/>
    </xf>
    <xf numFmtId="0" fontId="12" fillId="13"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78" fillId="0" borderId="24" applyNumberFormat="0" applyFill="0" applyAlignment="0" applyProtection="0">
      <alignment vertical="center"/>
    </xf>
    <xf numFmtId="0" fontId="63" fillId="30" borderId="0" applyNumberFormat="0" applyBorder="0" applyAlignment="0" applyProtection="0">
      <alignment vertical="center"/>
    </xf>
    <xf numFmtId="9" fontId="8" fillId="0" borderId="0" applyFont="0" applyFill="0" applyBorder="0" applyAlignment="0" applyProtection="0">
      <alignment vertical="center"/>
    </xf>
    <xf numFmtId="190" fontId="8" fillId="0" borderId="0" applyFont="0" applyFill="0" applyBorder="0" applyAlignment="0" applyProtection="0">
      <alignment vertical="center"/>
    </xf>
    <xf numFmtId="0" fontId="96" fillId="0" borderId="35" applyNumberFormat="0" applyFill="0" applyAlignment="0" applyProtection="0">
      <alignment vertical="center"/>
    </xf>
    <xf numFmtId="0" fontId="108" fillId="0" borderId="0" applyNumberFormat="0" applyFill="0" applyBorder="0" applyAlignment="0" applyProtection="0">
      <alignment vertical="center"/>
    </xf>
    <xf numFmtId="189" fontId="8" fillId="0" borderId="0" applyFont="0" applyFill="0" applyBorder="0" applyAlignment="0" applyProtection="0">
      <alignment vertical="center"/>
    </xf>
    <xf numFmtId="0" fontId="86" fillId="0" borderId="27" applyNumberFormat="0" applyFill="0" applyAlignment="0" applyProtection="0">
      <alignment vertical="center"/>
    </xf>
    <xf numFmtId="0" fontId="8" fillId="0" borderId="0">
      <alignment vertical="center"/>
    </xf>
    <xf numFmtId="0" fontId="55" fillId="5" borderId="0" applyNumberFormat="0" applyBorder="0" applyAlignment="0" applyProtection="0">
      <alignment vertical="center"/>
    </xf>
    <xf numFmtId="192" fontId="106" fillId="0" borderId="0">
      <alignment vertical="center"/>
    </xf>
    <xf numFmtId="15" fontId="61" fillId="0" borderId="0">
      <alignment vertical="center"/>
    </xf>
    <xf numFmtId="0" fontId="113" fillId="0" borderId="0">
      <alignment vertical="center"/>
    </xf>
    <xf numFmtId="15" fontId="61" fillId="0" borderId="0">
      <alignment vertical="center"/>
    </xf>
    <xf numFmtId="185" fontId="106" fillId="0" borderId="0">
      <alignment vertical="center"/>
    </xf>
    <xf numFmtId="0" fontId="99" fillId="18" borderId="0" applyNumberFormat="0" applyBorder="0" applyAlignment="0" applyProtection="0">
      <alignment vertical="center"/>
    </xf>
    <xf numFmtId="0" fontId="117" fillId="0" borderId="41"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57" fillId="21" borderId="0" applyNumberFormat="0" applyBorder="0" applyAlignment="0" applyProtection="0">
      <alignment vertical="center"/>
    </xf>
    <xf numFmtId="0" fontId="8" fillId="0" borderId="0">
      <alignment vertical="center"/>
    </xf>
    <xf numFmtId="0" fontId="59" fillId="0" borderId="40" applyNumberFormat="0" applyAlignment="0" applyProtection="0">
      <alignment horizontal="left" vertical="center"/>
    </xf>
    <xf numFmtId="0" fontId="53" fillId="25" borderId="0" applyNumberFormat="0" applyBorder="0" applyAlignment="0" applyProtection="0">
      <alignment vertical="center"/>
    </xf>
    <xf numFmtId="0" fontId="59" fillId="0" borderId="18">
      <alignment horizontal="left" vertical="center"/>
    </xf>
    <xf numFmtId="0" fontId="59" fillId="0" borderId="18">
      <alignment horizontal="left" vertical="center"/>
    </xf>
    <xf numFmtId="0" fontId="57" fillId="7" borderId="1" applyNumberFormat="0" applyBorder="0" applyAlignment="0" applyProtection="0">
      <alignment vertical="center"/>
    </xf>
    <xf numFmtId="43" fontId="0" fillId="0" borderId="0" applyFont="0" applyFill="0" applyBorder="0" applyAlignment="0" applyProtection="0">
      <alignment vertical="center"/>
    </xf>
    <xf numFmtId="0" fontId="57" fillId="7" borderId="1" applyNumberFormat="0" applyBorder="0" applyAlignment="0" applyProtection="0">
      <alignment vertical="center"/>
    </xf>
    <xf numFmtId="43" fontId="0" fillId="0" borderId="0" applyFont="0" applyFill="0" applyBorder="0" applyAlignment="0" applyProtection="0">
      <alignment vertical="center"/>
    </xf>
    <xf numFmtId="0" fontId="57" fillId="7" borderId="1" applyNumberFormat="0" applyBorder="0" applyAlignment="0" applyProtection="0">
      <alignment vertical="center"/>
    </xf>
    <xf numFmtId="0" fontId="57" fillId="7" borderId="1" applyNumberFormat="0" applyBorder="0" applyAlignment="0" applyProtection="0">
      <alignment vertical="center"/>
    </xf>
    <xf numFmtId="0" fontId="8" fillId="0" borderId="0">
      <alignment vertical="center"/>
    </xf>
    <xf numFmtId="0" fontId="57" fillId="7" borderId="1" applyNumberFormat="0" applyBorder="0" applyAlignment="0" applyProtection="0">
      <alignment vertical="center"/>
    </xf>
    <xf numFmtId="0" fontId="57" fillId="7" borderId="1" applyNumberFormat="0" applyBorder="0" applyAlignment="0" applyProtection="0">
      <alignment vertical="center"/>
    </xf>
    <xf numFmtId="180" fontId="93" fillId="34" borderId="0">
      <alignment vertical="center"/>
    </xf>
    <xf numFmtId="0" fontId="8" fillId="0" borderId="0">
      <alignment vertical="center"/>
    </xf>
    <xf numFmtId="0" fontId="53" fillId="65" borderId="0" applyNumberFormat="0" applyBorder="0" applyAlignment="0" applyProtection="0">
      <alignment vertical="center"/>
    </xf>
    <xf numFmtId="180" fontId="118" fillId="66" borderId="0">
      <alignment vertical="center"/>
    </xf>
    <xf numFmtId="38" fontId="8" fillId="0" borderId="0" applyFont="0" applyFill="0" applyBorder="0" applyAlignment="0" applyProtection="0">
      <alignment vertical="center"/>
    </xf>
    <xf numFmtId="0" fontId="88" fillId="0" borderId="0" applyNumberFormat="0" applyFill="0" applyBorder="0" applyAlignment="0" applyProtection="0">
      <alignment vertical="center"/>
    </xf>
    <xf numFmtId="40" fontId="8" fillId="0" borderId="0" applyFont="0" applyFill="0" applyBorder="0" applyAlignment="0" applyProtection="0">
      <alignment vertical="center"/>
    </xf>
    <xf numFmtId="0" fontId="8" fillId="0" borderId="0">
      <alignment vertical="center"/>
    </xf>
    <xf numFmtId="0" fontId="68" fillId="0" borderId="16" applyNumberFormat="0" applyFill="0" applyProtection="0">
      <alignment horizontal="center" vertical="center"/>
    </xf>
    <xf numFmtId="0" fontId="8" fillId="0" borderId="0">
      <alignment vertical="center"/>
    </xf>
    <xf numFmtId="184" fontId="8" fillId="0" borderId="0" applyFont="0" applyFill="0" applyBorder="0" applyAlignment="0" applyProtection="0">
      <alignment vertical="center"/>
    </xf>
    <xf numFmtId="43" fontId="0" fillId="0" borderId="0" applyFont="0" applyFill="0" applyBorder="0" applyAlignment="0" applyProtection="0">
      <alignment vertical="center"/>
    </xf>
    <xf numFmtId="194" fontId="8" fillId="0" borderId="0" applyFont="0" applyFill="0" applyBorder="0" applyAlignment="0" applyProtection="0">
      <alignment vertical="center"/>
    </xf>
    <xf numFmtId="0" fontId="78" fillId="0" borderId="24" applyNumberFormat="0" applyFill="0" applyAlignment="0" applyProtection="0">
      <alignment vertical="center"/>
    </xf>
    <xf numFmtId="1" fontId="46" fillId="0" borderId="16" applyFill="0" applyProtection="0">
      <alignment horizontal="center" vertical="center"/>
    </xf>
    <xf numFmtId="40" fontId="112" fillId="43" borderId="39">
      <alignment horizontal="centerContinuous" vertical="center"/>
    </xf>
    <xf numFmtId="1" fontId="46" fillId="0" borderId="16" applyFill="0" applyProtection="0">
      <alignment horizontal="center" vertical="center"/>
    </xf>
    <xf numFmtId="40" fontId="112" fillId="43" borderId="39">
      <alignment horizontal="centerContinuous" vertical="center"/>
    </xf>
    <xf numFmtId="9" fontId="8" fillId="0" borderId="0" applyFont="0" applyFill="0" applyBorder="0" applyAlignment="0" applyProtection="0">
      <alignment vertical="center"/>
    </xf>
    <xf numFmtId="0" fontId="82" fillId="0" borderId="26">
      <alignment horizontal="center" vertical="center"/>
    </xf>
    <xf numFmtId="37" fontId="111" fillId="0" borderId="0">
      <alignment vertical="center"/>
    </xf>
    <xf numFmtId="0" fontId="82" fillId="0" borderId="26">
      <alignment horizontal="center" vertical="center"/>
    </xf>
    <xf numFmtId="37" fontId="111" fillId="0" borderId="0">
      <alignment vertical="center"/>
    </xf>
    <xf numFmtId="0" fontId="82" fillId="0" borderId="26">
      <alignment horizontal="center" vertical="center"/>
    </xf>
    <xf numFmtId="37" fontId="111" fillId="0" borderId="0">
      <alignment vertical="center"/>
    </xf>
    <xf numFmtId="0" fontId="0" fillId="0" borderId="0">
      <alignment vertical="center"/>
    </xf>
    <xf numFmtId="9" fontId="8" fillId="0" borderId="0" applyFont="0" applyFill="0" applyBorder="0" applyAlignment="0" applyProtection="0">
      <alignment vertical="center"/>
    </xf>
    <xf numFmtId="0" fontId="82" fillId="0" borderId="26">
      <alignment horizontal="center" vertical="center"/>
    </xf>
    <xf numFmtId="37" fontId="111" fillId="0" borderId="0">
      <alignment vertical="center"/>
    </xf>
    <xf numFmtId="178" fontId="46" fillId="0" borderId="0">
      <alignment vertical="center"/>
    </xf>
    <xf numFmtId="9" fontId="8" fillId="0" borderId="0" applyFont="0" applyFill="0" applyBorder="0" applyAlignment="0" applyProtection="0">
      <alignment vertical="center"/>
    </xf>
    <xf numFmtId="0" fontId="107" fillId="0" borderId="0">
      <alignment vertical="center"/>
    </xf>
    <xf numFmtId="3" fontId="8" fillId="0" borderId="0" applyFont="0" applyFill="0" applyBorder="0" applyAlignment="0" applyProtection="0">
      <alignment vertical="center"/>
    </xf>
    <xf numFmtId="0" fontId="8" fillId="0" borderId="0">
      <alignment vertical="center"/>
    </xf>
    <xf numFmtId="0" fontId="8" fillId="0" borderId="0">
      <alignment vertical="center"/>
    </xf>
    <xf numFmtId="0" fontId="65" fillId="13" borderId="21" applyNumberFormat="0" applyAlignment="0" applyProtection="0">
      <alignment vertical="center"/>
    </xf>
    <xf numFmtId="14" fontId="60" fillId="0" borderId="0">
      <alignment horizontal="center" vertical="center" wrapText="1"/>
      <protection locked="0"/>
    </xf>
    <xf numFmtId="0" fontId="83" fillId="31" borderId="15">
      <alignment vertical="center"/>
      <protection locked="0"/>
    </xf>
    <xf numFmtId="0" fontId="8" fillId="0" borderId="0">
      <alignment vertical="center"/>
    </xf>
    <xf numFmtId="10" fontId="8" fillId="0" borderId="0" applyFont="0" applyFill="0" applyBorder="0" applyAlignment="0" applyProtection="0">
      <alignment vertical="center"/>
    </xf>
    <xf numFmtId="0" fontId="0" fillId="0" borderId="0">
      <alignment vertical="center"/>
    </xf>
    <xf numFmtId="9" fontId="8" fillId="0" borderId="0" applyFont="0" applyFill="0" applyBorder="0" applyAlignment="0" applyProtection="0">
      <alignment vertical="center"/>
    </xf>
    <xf numFmtId="0" fontId="62" fillId="0" borderId="0" applyNumberFormat="0" applyFill="0" applyBorder="0" applyAlignment="0" applyProtection="0">
      <alignment vertical="center"/>
    </xf>
    <xf numFmtId="9" fontId="8" fillId="0" borderId="0" applyFont="0" applyFill="0" applyBorder="0" applyAlignment="0" applyProtection="0">
      <alignment vertical="center"/>
    </xf>
    <xf numFmtId="0" fontId="119" fillId="0" borderId="0" applyNumberFormat="0" applyFill="0" applyBorder="0" applyAlignment="0" applyProtection="0">
      <alignment vertical="center"/>
    </xf>
    <xf numFmtId="186" fontId="8" fillId="0" borderId="0" applyFont="0" applyFill="0" applyProtection="0">
      <alignment vertical="center"/>
    </xf>
    <xf numFmtId="0" fontId="8" fillId="0" borderId="0">
      <alignment vertical="center"/>
    </xf>
    <xf numFmtId="0" fontId="53" fillId="4"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0" fontId="46" fillId="0" borderId="13" applyNumberFormat="0" applyFill="0" applyProtection="0">
      <alignment horizontal="right" vertical="center"/>
    </xf>
    <xf numFmtId="0" fontId="82" fillId="0" borderId="26">
      <alignment horizontal="center" vertical="center"/>
    </xf>
    <xf numFmtId="15" fontId="8" fillId="0" borderId="0" applyFont="0" applyFill="0" applyBorder="0" applyAlignment="0" applyProtection="0">
      <alignment vertical="center"/>
    </xf>
    <xf numFmtId="0" fontId="46" fillId="0" borderId="13" applyNumberFormat="0" applyFill="0" applyProtection="0">
      <alignment horizontal="right" vertical="center"/>
    </xf>
    <xf numFmtId="15" fontId="8" fillId="0" borderId="0" applyFont="0" applyFill="0" applyBorder="0" applyAlignment="0" applyProtection="0">
      <alignment vertical="center"/>
    </xf>
    <xf numFmtId="4" fontId="8" fillId="0" borderId="0" applyFont="0" applyFill="0" applyBorder="0" applyAlignment="0" applyProtection="0">
      <alignment vertical="center"/>
    </xf>
    <xf numFmtId="0" fontId="96" fillId="0" borderId="0" applyNumberFormat="0" applyFill="0" applyBorder="0" applyAlignment="0" applyProtection="0">
      <alignment vertical="center"/>
    </xf>
    <xf numFmtId="4" fontId="8" fillId="0" borderId="0" applyFont="0" applyFill="0" applyBorder="0" applyAlignment="0" applyProtection="0">
      <alignment vertical="center"/>
    </xf>
    <xf numFmtId="0" fontId="8" fillId="0" borderId="0">
      <alignment vertical="center"/>
    </xf>
    <xf numFmtId="0" fontId="46" fillId="0" borderId="13" applyNumberFormat="0" applyFill="0" applyProtection="0">
      <alignment horizontal="right" vertical="center"/>
    </xf>
    <xf numFmtId="0" fontId="0" fillId="0" borderId="0">
      <alignment vertical="center"/>
    </xf>
    <xf numFmtId="0" fontId="82" fillId="0" borderId="26">
      <alignment horizontal="center" vertical="center"/>
    </xf>
    <xf numFmtId="0" fontId="82" fillId="0" borderId="26">
      <alignment horizontal="center" vertical="center"/>
    </xf>
    <xf numFmtId="0" fontId="0" fillId="0" borderId="0">
      <alignment vertical="center"/>
    </xf>
    <xf numFmtId="0" fontId="82" fillId="0" borderId="26">
      <alignment horizontal="center" vertical="center"/>
    </xf>
    <xf numFmtId="0" fontId="82" fillId="0" borderId="26">
      <alignment horizontal="center" vertical="center"/>
    </xf>
    <xf numFmtId="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63" borderId="0" applyNumberFormat="0" applyFont="0" applyBorder="0" applyAlignment="0" applyProtection="0">
      <alignment vertical="center"/>
    </xf>
    <xf numFmtId="0" fontId="8" fillId="0" borderId="0">
      <alignment vertical="center"/>
    </xf>
    <xf numFmtId="0" fontId="65" fillId="13" borderId="21" applyNumberFormat="0" applyAlignment="0" applyProtection="0">
      <alignment vertical="center"/>
    </xf>
    <xf numFmtId="0" fontId="83" fillId="31" borderId="15">
      <alignment vertical="center"/>
      <protection locked="0"/>
    </xf>
    <xf numFmtId="0" fontId="116" fillId="0" borderId="0">
      <alignment vertical="center"/>
    </xf>
    <xf numFmtId="0" fontId="53" fillId="35" borderId="0" applyNumberFormat="0" applyBorder="0" applyAlignment="0" applyProtection="0">
      <alignment vertical="center"/>
    </xf>
    <xf numFmtId="0" fontId="83" fillId="31" borderId="15">
      <alignment vertical="center"/>
      <protection locked="0"/>
    </xf>
    <xf numFmtId="0" fontId="83" fillId="31" borderId="15">
      <alignment vertical="center"/>
      <protection locked="0"/>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43" fontId="0" fillId="0" borderId="0" applyFont="0" applyFill="0" applyBorder="0" applyAlignment="0" applyProtection="0">
      <alignment vertical="center"/>
    </xf>
    <xf numFmtId="9" fontId="8" fillId="0" borderId="0" applyFont="0" applyFill="0" applyBorder="0" applyAlignment="0" applyProtection="0">
      <alignment vertical="center"/>
    </xf>
    <xf numFmtId="0" fontId="62" fillId="0" borderId="0" applyNumberFormat="0" applyFill="0" applyBorder="0" applyAlignment="0" applyProtection="0">
      <alignment vertical="center"/>
    </xf>
    <xf numFmtId="9" fontId="8" fillId="0" borderId="0" applyFont="0" applyFill="0" applyBorder="0" applyAlignment="0" applyProtection="0">
      <alignment vertical="center"/>
    </xf>
    <xf numFmtId="0" fontId="80" fillId="0" borderId="0" applyNumberFormat="0" applyFill="0" applyBorder="0" applyAlignment="0" applyProtection="0">
      <alignment vertical="center"/>
    </xf>
    <xf numFmtId="183" fontId="0" fillId="0" borderId="0" applyFont="0" applyFill="0" applyBorder="0" applyAlignment="0" applyProtection="0">
      <alignment vertical="center"/>
    </xf>
    <xf numFmtId="9" fontId="8" fillId="0" borderId="0" applyFont="0" applyFill="0" applyBorder="0" applyAlignment="0" applyProtection="0">
      <alignment vertical="center"/>
    </xf>
    <xf numFmtId="0" fontId="88" fillId="0" borderId="0" applyNumberFormat="0" applyFill="0" applyBorder="0" applyAlignment="0" applyProtection="0">
      <alignment vertical="center"/>
    </xf>
    <xf numFmtId="0" fontId="73" fillId="6"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pplyProtection="0"/>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0"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17" fillId="0" borderId="41"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6" fillId="0" borderId="27"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46" fillId="0" borderId="13" applyNumberFormat="0" applyFill="0" applyProtection="0">
      <alignment horizontal="right" vertical="center"/>
    </xf>
    <xf numFmtId="9" fontId="8" fillId="0" borderId="0" applyFont="0" applyFill="0" applyBorder="0" applyAlignment="0" applyProtection="0">
      <alignment vertical="center"/>
    </xf>
    <xf numFmtId="0" fontId="110" fillId="0" borderId="37"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0" fillId="0" borderId="38"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119" fillId="0" borderId="0" applyNumberFormat="0" applyFill="0" applyBorder="0" applyAlignment="0" applyProtection="0">
      <alignment vertical="center"/>
    </xf>
    <xf numFmtId="0" fontId="62" fillId="0" borderId="0" applyNumberFormat="0" applyFill="0" applyBorder="0" applyAlignment="0" applyProtection="0">
      <alignment vertical="center"/>
    </xf>
    <xf numFmtId="9" fontId="8" fillId="0" borderId="0" applyFont="0" applyFill="0" applyBorder="0" applyAlignment="0" applyProtection="0">
      <alignment vertical="center"/>
    </xf>
    <xf numFmtId="0" fontId="88" fillId="0" borderId="0" applyNumberFormat="0" applyFill="0" applyBorder="0" applyAlignment="0" applyProtection="0">
      <alignment vertical="center"/>
    </xf>
    <xf numFmtId="9" fontId="8" fillId="0" borderId="0" applyFont="0" applyFill="0" applyBorder="0" applyAlignment="0" applyProtection="0">
      <alignment vertical="center"/>
    </xf>
    <xf numFmtId="0" fontId="88" fillId="0" borderId="0" applyNumberFormat="0" applyFill="0" applyBorder="0" applyAlignment="0" applyProtection="0">
      <alignment vertical="center"/>
    </xf>
    <xf numFmtId="191" fontId="8" fillId="0" borderId="0" applyFont="0" applyFill="0" applyBorder="0" applyAlignment="0" applyProtection="0">
      <alignment vertical="center"/>
    </xf>
    <xf numFmtId="0" fontId="76" fillId="0" borderId="13" applyNumberFormat="0" applyFill="0" applyProtection="0">
      <alignment horizontal="center" vertical="center"/>
    </xf>
    <xf numFmtId="0" fontId="46" fillId="0" borderId="13" applyNumberFormat="0" applyFill="0" applyProtection="0">
      <alignment horizontal="right" vertical="center"/>
    </xf>
    <xf numFmtId="0" fontId="46" fillId="0" borderId="13" applyNumberFormat="0" applyFill="0" applyProtection="0">
      <alignment horizontal="right" vertical="center"/>
    </xf>
    <xf numFmtId="0" fontId="78" fillId="0" borderId="24" applyNumberFormat="0" applyFill="0" applyAlignment="0" applyProtection="0">
      <alignment vertical="center"/>
    </xf>
    <xf numFmtId="0" fontId="78" fillId="0" borderId="24" applyNumberFormat="0" applyFill="0" applyAlignment="0" applyProtection="0">
      <alignment vertical="center"/>
    </xf>
    <xf numFmtId="0" fontId="86" fillId="0" borderId="27" applyNumberFormat="0" applyFill="0" applyAlignment="0" applyProtection="0">
      <alignment vertical="center"/>
    </xf>
    <xf numFmtId="0" fontId="78" fillId="0" borderId="24" applyNumberFormat="0" applyFill="0" applyAlignment="0" applyProtection="0">
      <alignment vertical="center"/>
    </xf>
    <xf numFmtId="0" fontId="8" fillId="0" borderId="0">
      <alignment vertical="center"/>
    </xf>
    <xf numFmtId="0" fontId="86" fillId="0" borderId="27" applyNumberFormat="0" applyFill="0" applyAlignment="0" applyProtection="0">
      <alignment vertical="center"/>
    </xf>
    <xf numFmtId="0" fontId="8" fillId="0" borderId="0">
      <alignment vertical="center"/>
    </xf>
    <xf numFmtId="0" fontId="86" fillId="0" borderId="27" applyNumberFormat="0" applyFill="0" applyAlignment="0" applyProtection="0">
      <alignment vertical="center"/>
    </xf>
    <xf numFmtId="0" fontId="8" fillId="0" borderId="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96" fillId="0" borderId="35" applyNumberFormat="0" applyFill="0" applyAlignment="0" applyProtection="0">
      <alignment vertical="center"/>
    </xf>
    <xf numFmtId="0" fontId="55" fillId="5" borderId="0" applyNumberFormat="0" applyBorder="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 fillId="0" borderId="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6" fillId="0" borderId="27" applyNumberFormat="0" applyFill="0" applyAlignment="0" applyProtection="0">
      <alignment vertical="center"/>
    </xf>
    <xf numFmtId="0" fontId="8" fillId="0" borderId="0">
      <alignment vertical="center"/>
    </xf>
    <xf numFmtId="0" fontId="8" fillId="0" borderId="0"/>
    <xf numFmtId="0" fontId="80" fillId="0" borderId="38" applyNumberFormat="0" applyFill="0" applyAlignment="0" applyProtection="0">
      <alignment vertical="center"/>
    </xf>
    <xf numFmtId="0" fontId="55" fillId="5" borderId="0" applyNumberFormat="0" applyBorder="0" applyAlignment="0" applyProtection="0">
      <alignment vertical="center"/>
    </xf>
    <xf numFmtId="0" fontId="96" fillId="0" borderId="35" applyNumberFormat="0" applyFill="0" applyAlignment="0" applyProtection="0">
      <alignment vertical="center"/>
    </xf>
    <xf numFmtId="0" fontId="55" fillId="5" borderId="0" applyNumberFormat="0" applyBorder="0" applyAlignment="0" applyProtection="0">
      <alignmen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46" fillId="0" borderId="13" applyNumberFormat="0" applyFill="0" applyProtection="0">
      <alignment horizontal="lef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96" fillId="0" borderId="0" applyNumberFormat="0" applyFill="0" applyBorder="0" applyAlignment="0" applyProtection="0">
      <alignmen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104" fillId="0" borderId="1">
      <alignment horizontal="lef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8" fillId="0" borderId="0">
      <alignment vertical="center"/>
    </xf>
    <xf numFmtId="0" fontId="96" fillId="0" borderId="35" applyNumberFormat="0" applyFill="0" applyAlignment="0" applyProtection="0">
      <alignment vertical="center"/>
    </xf>
    <xf numFmtId="1" fontId="46" fillId="0" borderId="16" applyFill="0" applyProtection="0">
      <alignment horizontal="center" vertical="center"/>
    </xf>
    <xf numFmtId="0" fontId="8" fillId="0" borderId="0">
      <alignment vertical="center"/>
    </xf>
    <xf numFmtId="0" fontId="80" fillId="0" borderId="0" applyNumberFormat="0" applyFill="0" applyBorder="0" applyAlignment="0" applyProtection="0">
      <alignment vertical="center"/>
    </xf>
    <xf numFmtId="183" fontId="0" fillId="0" borderId="0" applyFont="0" applyFill="0" applyBorder="0" applyAlignment="0" applyProtection="0">
      <alignment vertical="center"/>
    </xf>
    <xf numFmtId="0" fontId="96" fillId="0" borderId="0" applyNumberFormat="0" applyFill="0" applyBorder="0" applyAlignment="0" applyProtection="0">
      <alignment vertical="center"/>
    </xf>
    <xf numFmtId="43" fontId="0" fillId="0" borderId="0" applyFont="0" applyFill="0" applyBorder="0" applyAlignment="0" applyProtection="0">
      <alignment vertical="center"/>
    </xf>
    <xf numFmtId="0" fontId="96" fillId="0" borderId="0" applyNumberFormat="0" applyFill="0" applyBorder="0" applyAlignment="0" applyProtection="0">
      <alignment vertical="center"/>
    </xf>
    <xf numFmtId="43"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43" fontId="0" fillId="0" borderId="0" applyFont="0" applyFill="0" applyBorder="0" applyAlignment="0" applyProtection="0">
      <alignment vertical="center"/>
    </xf>
    <xf numFmtId="0" fontId="96" fillId="0" borderId="0" applyNumberFormat="0" applyFill="0" applyBorder="0" applyAlignment="0" applyProtection="0">
      <alignment vertical="center"/>
    </xf>
    <xf numFmtId="43"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43"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43" fontId="0" fillId="0" borderId="0" applyFont="0" applyFill="0" applyBorder="0" applyAlignment="0" applyProtection="0">
      <alignment vertical="center"/>
    </xf>
    <xf numFmtId="0" fontId="96" fillId="0" borderId="0" applyNumberFormat="0" applyFill="0" applyBorder="0" applyAlignment="0" applyProtection="0">
      <alignment vertical="center"/>
    </xf>
    <xf numFmtId="43" fontId="0" fillId="0" borderId="0" applyFont="0" applyFill="0" applyBorder="0" applyAlignment="0" applyProtection="0">
      <alignment vertical="center"/>
    </xf>
    <xf numFmtId="0" fontId="73" fillId="18" borderId="0" applyNumberFormat="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43"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0" fillId="0" borderId="0">
      <alignment vertical="center"/>
    </xf>
    <xf numFmtId="0" fontId="65" fillId="13" borderId="21" applyNumberFormat="0" applyAlignment="0" applyProtection="0">
      <alignment vertical="center"/>
    </xf>
    <xf numFmtId="0" fontId="88" fillId="0" borderId="0" applyNumberFormat="0" applyFill="0" applyBorder="0" applyAlignment="0" applyProtection="0">
      <alignment vertical="center"/>
    </xf>
    <xf numFmtId="0" fontId="76" fillId="0" borderId="13" applyNumberFormat="0" applyFill="0" applyProtection="0">
      <alignment horizontal="center" vertical="center"/>
    </xf>
    <xf numFmtId="0" fontId="8" fillId="0" borderId="0">
      <alignment vertical="center"/>
    </xf>
    <xf numFmtId="0" fontId="76" fillId="0" borderId="13" applyNumberFormat="0" applyFill="0" applyProtection="0">
      <alignment horizontal="center" vertical="center"/>
    </xf>
    <xf numFmtId="0" fontId="55" fillId="12" borderId="0" applyNumberFormat="0" applyBorder="0" applyAlignment="0" applyProtection="0">
      <alignment vertical="center"/>
    </xf>
    <xf numFmtId="0" fontId="76" fillId="0" borderId="13" applyNumberFormat="0" applyFill="0" applyProtection="0">
      <alignment horizontal="center" vertical="center"/>
    </xf>
    <xf numFmtId="0" fontId="76" fillId="0" borderId="13" applyNumberFormat="0" applyFill="0" applyProtection="0">
      <alignment horizontal="center" vertical="center"/>
    </xf>
    <xf numFmtId="0" fontId="76" fillId="0" borderId="13" applyNumberFormat="0" applyFill="0" applyProtection="0">
      <alignment horizontal="center" vertical="center"/>
    </xf>
    <xf numFmtId="0" fontId="73" fillId="6" borderId="0" applyNumberFormat="0" applyBorder="0" applyAlignment="0" applyProtection="0">
      <alignment vertical="center"/>
    </xf>
    <xf numFmtId="0" fontId="76" fillId="0" borderId="13" applyNumberFormat="0" applyFill="0" applyProtection="0">
      <alignment horizontal="center" vertical="center"/>
    </xf>
    <xf numFmtId="0" fontId="76" fillId="0" borderId="13" applyNumberFormat="0" applyFill="0" applyProtection="0">
      <alignment horizontal="center"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68" fillId="0" borderId="16" applyNumberFormat="0" applyFill="0" applyProtection="0">
      <alignment horizontal="center" vertical="center"/>
    </xf>
    <xf numFmtId="0" fontId="8" fillId="0" borderId="0">
      <alignment vertical="center"/>
    </xf>
    <xf numFmtId="0" fontId="68" fillId="0" borderId="16" applyNumberFormat="0" applyFill="0" applyProtection="0">
      <alignment horizontal="center" vertical="center"/>
    </xf>
    <xf numFmtId="0" fontId="8" fillId="0" borderId="0">
      <alignment vertical="center"/>
    </xf>
    <xf numFmtId="0" fontId="8" fillId="0" borderId="0">
      <alignment vertical="center"/>
    </xf>
    <xf numFmtId="0" fontId="68" fillId="0" borderId="16" applyNumberFormat="0" applyFill="0" applyProtection="0">
      <alignment horizontal="center" vertical="center"/>
    </xf>
    <xf numFmtId="0" fontId="8" fillId="0" borderId="0">
      <alignment vertical="center"/>
    </xf>
    <xf numFmtId="0" fontId="68" fillId="0" borderId="16" applyNumberFormat="0" applyFill="0" applyProtection="0">
      <alignment horizontal="center" vertical="center"/>
    </xf>
    <xf numFmtId="0" fontId="8" fillId="0" borderId="0">
      <alignment vertical="center"/>
    </xf>
    <xf numFmtId="0" fontId="68" fillId="0" borderId="16" applyNumberFormat="0" applyFill="0" applyProtection="0">
      <alignment horizontal="center" vertical="center"/>
    </xf>
    <xf numFmtId="0" fontId="8" fillId="0" borderId="0">
      <alignment vertical="center"/>
    </xf>
    <xf numFmtId="0" fontId="73" fillId="6" borderId="0" applyNumberFormat="0" applyBorder="0" applyAlignment="0" applyProtection="0">
      <alignment vertical="center"/>
    </xf>
    <xf numFmtId="0" fontId="62" fillId="0" borderId="0" applyNumberFormat="0" applyFill="0" applyBorder="0" applyAlignment="0" applyProtection="0">
      <alignment vertical="center"/>
    </xf>
    <xf numFmtId="0" fontId="73" fillId="6" borderId="0" applyNumberFormat="0" applyBorder="0" applyAlignment="0" applyProtection="0">
      <alignment vertical="center"/>
    </xf>
    <xf numFmtId="0" fontId="73" fillId="6" borderId="0" applyNumberFormat="0" applyBorder="0" applyAlignment="0" applyProtection="0">
      <alignment vertical="center"/>
    </xf>
    <xf numFmtId="0" fontId="62" fillId="0" borderId="0" applyNumberFormat="0" applyFill="0" applyBorder="0" applyAlignment="0" applyProtection="0">
      <alignment vertical="center"/>
    </xf>
    <xf numFmtId="0" fontId="73" fillId="6" borderId="0" applyNumberFormat="0" applyBorder="0" applyAlignment="0" applyProtection="0">
      <alignment vertical="center"/>
    </xf>
    <xf numFmtId="0" fontId="73" fillId="6" borderId="0" applyNumberFormat="0" applyBorder="0" applyAlignment="0" applyProtection="0">
      <alignment vertical="center"/>
    </xf>
    <xf numFmtId="0" fontId="58" fillId="0" borderId="0" applyNumberFormat="0" applyFill="0" applyBorder="0" applyAlignment="0" applyProtection="0">
      <alignment vertical="center"/>
    </xf>
    <xf numFmtId="0" fontId="73" fillId="6" borderId="0" applyNumberFormat="0" applyBorder="0" applyAlignment="0" applyProtection="0">
      <alignment vertical="center"/>
    </xf>
    <xf numFmtId="0" fontId="73" fillId="18" borderId="0" applyNumberFormat="0" applyBorder="0" applyAlignment="0" applyProtection="0">
      <alignment vertical="center"/>
    </xf>
    <xf numFmtId="0" fontId="73" fillId="6" borderId="0" applyNumberFormat="0" applyBorder="0" applyAlignment="0" applyProtection="0">
      <alignment vertical="center"/>
    </xf>
    <xf numFmtId="0" fontId="73" fillId="6" borderId="0" applyNumberFormat="0" applyBorder="0" applyAlignment="0" applyProtection="0">
      <alignment vertical="center"/>
    </xf>
    <xf numFmtId="0" fontId="73" fillId="6" borderId="0" applyNumberFormat="0" applyBorder="0" applyAlignment="0" applyProtection="0">
      <alignment vertical="center"/>
    </xf>
    <xf numFmtId="0" fontId="73" fillId="6" borderId="0" applyNumberFormat="0" applyBorder="0" applyAlignment="0" applyProtection="0">
      <alignment vertical="center"/>
    </xf>
    <xf numFmtId="0" fontId="73" fillId="6" borderId="0" applyNumberFormat="0" applyBorder="0" applyAlignment="0" applyProtection="0">
      <alignment vertical="center"/>
    </xf>
    <xf numFmtId="0" fontId="73" fillId="6" borderId="0" applyNumberFormat="0" applyBorder="0" applyAlignment="0" applyProtection="0">
      <alignment vertical="center"/>
    </xf>
    <xf numFmtId="0" fontId="73" fillId="6" borderId="0" applyNumberFormat="0" applyBorder="0" applyAlignment="0" applyProtection="0">
      <alignment vertical="center"/>
    </xf>
    <xf numFmtId="0" fontId="99" fillId="18" borderId="0" applyNumberFormat="0" applyBorder="0" applyAlignment="0" applyProtection="0">
      <alignment vertical="center"/>
    </xf>
    <xf numFmtId="0" fontId="73" fillId="6" borderId="0" applyNumberFormat="0" applyBorder="0" applyAlignment="0" applyProtection="0">
      <alignment vertical="center"/>
    </xf>
    <xf numFmtId="0" fontId="8" fillId="0" borderId="0">
      <alignment vertical="center"/>
    </xf>
    <xf numFmtId="0" fontId="99" fillId="18" borderId="0" applyNumberFormat="0" applyBorder="0" applyAlignment="0" applyProtection="0">
      <alignment vertical="center"/>
    </xf>
    <xf numFmtId="0" fontId="99"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8" fillId="0" borderId="0">
      <alignment vertical="center"/>
    </xf>
    <xf numFmtId="0" fontId="99" fillId="6" borderId="0" applyNumberFormat="0" applyBorder="0" applyAlignment="0" applyProtection="0">
      <alignment vertical="center"/>
    </xf>
    <xf numFmtId="0" fontId="99" fillId="6" borderId="0" applyNumberFormat="0" applyBorder="0" applyAlignment="0" applyProtection="0">
      <alignment vertical="center"/>
    </xf>
    <xf numFmtId="0" fontId="99" fillId="6" borderId="0" applyNumberFormat="0" applyBorder="0" applyAlignment="0" applyProtection="0">
      <alignment vertical="center"/>
    </xf>
    <xf numFmtId="0" fontId="99" fillId="6" borderId="0" applyNumberFormat="0" applyBorder="0" applyAlignment="0" applyProtection="0">
      <alignment vertical="center"/>
    </xf>
    <xf numFmtId="0" fontId="99" fillId="6" borderId="0" applyNumberFormat="0" applyBorder="0" applyAlignment="0" applyProtection="0">
      <alignment vertical="center"/>
    </xf>
    <xf numFmtId="0" fontId="0" fillId="0" borderId="0">
      <alignment vertical="center"/>
    </xf>
    <xf numFmtId="0" fontId="99" fillId="6" borderId="0" applyNumberFormat="0" applyBorder="0" applyAlignment="0" applyProtection="0">
      <alignment vertical="center"/>
    </xf>
    <xf numFmtId="0" fontId="99" fillId="6" borderId="0" applyNumberFormat="0" applyBorder="0" applyAlignment="0" applyProtection="0">
      <alignment vertical="center"/>
    </xf>
    <xf numFmtId="0" fontId="71" fillId="16" borderId="0" applyNumberFormat="0" applyBorder="0" applyAlignment="0" applyProtection="0">
      <alignment vertical="center"/>
    </xf>
    <xf numFmtId="0" fontId="56" fillId="6" borderId="0" applyNumberFormat="0" applyBorder="0" applyAlignment="0" applyProtection="0">
      <alignment vertical="center"/>
    </xf>
    <xf numFmtId="0" fontId="8" fillId="0" borderId="0">
      <alignment vertical="center"/>
    </xf>
    <xf numFmtId="0" fontId="73" fillId="18" borderId="0" applyNumberFormat="0" applyBorder="0" applyAlignment="0" applyProtection="0">
      <alignment vertical="center"/>
    </xf>
    <xf numFmtId="0" fontId="8" fillId="0" borderId="0">
      <alignment vertical="center"/>
    </xf>
    <xf numFmtId="0" fontId="65" fillId="13" borderId="21" applyNumberFormat="0" applyAlignment="0" applyProtection="0">
      <alignment vertical="center"/>
    </xf>
    <xf numFmtId="0" fontId="6" fillId="0" borderId="0">
      <alignment vertical="center"/>
    </xf>
    <xf numFmtId="0" fontId="73" fillId="18" borderId="0" applyNumberFormat="0" applyBorder="0" applyAlignment="0" applyProtection="0">
      <alignment vertical="center"/>
    </xf>
    <xf numFmtId="0" fontId="61" fillId="0" borderId="0">
      <alignment vertical="center"/>
    </xf>
    <xf numFmtId="0" fontId="8" fillId="0" borderId="0">
      <alignment vertical="center"/>
    </xf>
    <xf numFmtId="0" fontId="65" fillId="13" borderId="21" applyNumberFormat="0" applyAlignment="0" applyProtection="0">
      <alignment vertical="center"/>
    </xf>
    <xf numFmtId="0" fontId="73" fillId="18" borderId="0" applyNumberFormat="0" applyBorder="0" applyAlignment="0" applyProtection="0">
      <alignment vertical="center"/>
    </xf>
    <xf numFmtId="0" fontId="6" fillId="0" borderId="0">
      <alignment vertical="center"/>
    </xf>
    <xf numFmtId="0" fontId="73" fillId="18" borderId="0" applyNumberFormat="0" applyBorder="0" applyAlignment="0" applyProtection="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0" borderId="20"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55" fillId="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90" fillId="24" borderId="29" applyNumberFormat="0" applyAlignment="0" applyProtection="0">
      <alignment vertical="center"/>
    </xf>
    <xf numFmtId="0" fontId="8" fillId="0" borderId="0">
      <alignment vertical="center"/>
    </xf>
    <xf numFmtId="0" fontId="0" fillId="0" borderId="0">
      <alignment vertical="center"/>
    </xf>
    <xf numFmtId="0" fontId="0" fillId="7" borderId="28" applyNumberFormat="0" applyFont="0" applyAlignment="0" applyProtection="0">
      <alignment vertical="center"/>
    </xf>
    <xf numFmtId="0" fontId="114"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7" borderId="28"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0" fillId="0" borderId="0">
      <alignment vertical="center"/>
    </xf>
    <xf numFmtId="0" fontId="0" fillId="7" borderId="28" applyNumberFormat="0" applyFont="0" applyAlignment="0" applyProtection="0">
      <alignment vertical="center"/>
    </xf>
    <xf numFmtId="0" fontId="8" fillId="0" borderId="0">
      <alignment vertical="center"/>
    </xf>
    <xf numFmtId="0" fontId="8" fillId="0" borderId="0">
      <alignment vertical="center"/>
    </xf>
    <xf numFmtId="0" fontId="71" fillId="16" borderId="0" applyNumberFormat="0" applyBorder="0" applyAlignment="0" applyProtection="0">
      <alignment vertical="center"/>
    </xf>
    <xf numFmtId="0" fontId="8" fillId="0" borderId="0">
      <alignment vertical="center"/>
    </xf>
    <xf numFmtId="0" fontId="53" fillId="65" borderId="0" applyNumberFormat="0" applyBorder="0" applyAlignment="0" applyProtection="0">
      <alignment vertical="center"/>
    </xf>
    <xf numFmtId="0" fontId="8" fillId="0" borderId="0">
      <alignment vertical="center"/>
    </xf>
    <xf numFmtId="0" fontId="71" fillId="16"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3" fillId="27" borderId="0" applyNumberFormat="0" applyBorder="0" applyAlignment="0" applyProtection="0">
      <alignment vertical="center"/>
    </xf>
    <xf numFmtId="0" fontId="8" fillId="0" borderId="0">
      <alignment vertical="center"/>
    </xf>
    <xf numFmtId="0" fontId="8" fillId="0" borderId="0">
      <alignment vertical="center"/>
    </xf>
    <xf numFmtId="1" fontId="46" fillId="0" borderId="16" applyFill="0" applyProtection="0">
      <alignment horizontal="center" vertical="center"/>
    </xf>
    <xf numFmtId="0" fontId="8" fillId="0" borderId="0">
      <alignment vertical="center"/>
    </xf>
    <xf numFmtId="1" fontId="46" fillId="0" borderId="16" applyFill="0" applyProtection="0">
      <alignment horizontal="center"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21" borderId="2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4" fillId="5" borderId="0" applyNumberFormat="0" applyBorder="0" applyAlignment="0" applyProtection="0">
      <alignment vertical="center"/>
    </xf>
    <xf numFmtId="0" fontId="65" fillId="13" borderId="21" applyNumberFormat="0" applyAlignment="0" applyProtection="0">
      <alignment vertical="center"/>
    </xf>
    <xf numFmtId="0" fontId="8" fillId="0" borderId="0">
      <alignment vertical="center"/>
    </xf>
    <xf numFmtId="0" fontId="8" fillId="0" borderId="0">
      <alignment vertical="center"/>
    </xf>
    <xf numFmtId="0" fontId="90" fillId="24" borderId="29" applyNumberFormat="0" applyAlignment="0" applyProtection="0">
      <alignment vertical="center"/>
    </xf>
    <xf numFmtId="0" fontId="8" fillId="0" borderId="0">
      <alignment vertical="center"/>
    </xf>
    <xf numFmtId="0" fontId="8" fillId="0" borderId="0">
      <alignment vertical="center"/>
    </xf>
    <xf numFmtId="0" fontId="90" fillId="24" borderId="29" applyNumberFormat="0" applyAlignment="0" applyProtection="0">
      <alignment vertical="center"/>
    </xf>
    <xf numFmtId="0" fontId="79" fillId="21" borderId="25" applyNumberFormat="0" applyAlignment="0" applyProtection="0">
      <alignment vertical="center"/>
    </xf>
    <xf numFmtId="0" fontId="8" fillId="0" borderId="0">
      <alignment vertical="center"/>
    </xf>
    <xf numFmtId="183" fontId="0" fillId="0" borderId="0" applyFont="0" applyFill="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90" fillId="24" borderId="29"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65" fillId="13"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79" fillId="21" borderId="25" applyNumberFormat="0" applyAlignment="0" applyProtection="0">
      <alignment vertical="center"/>
    </xf>
    <xf numFmtId="0" fontId="8" fillId="0" borderId="0">
      <alignment vertical="center"/>
    </xf>
    <xf numFmtId="0" fontId="79" fillId="21" borderId="25" applyNumberFormat="0" applyAlignment="0" applyProtection="0">
      <alignment vertical="center"/>
    </xf>
    <xf numFmtId="0" fontId="71" fillId="16" borderId="0" applyNumberFormat="0" applyBorder="0" applyAlignment="0" applyProtection="0">
      <alignment vertical="center"/>
    </xf>
    <xf numFmtId="0" fontId="0" fillId="0" borderId="0">
      <alignment vertical="center"/>
    </xf>
    <xf numFmtId="0" fontId="71" fillId="16" borderId="0" applyNumberFormat="0" applyBorder="0" applyAlignment="0" applyProtection="0">
      <alignment vertical="center"/>
    </xf>
    <xf numFmtId="0" fontId="0" fillId="0" borderId="0">
      <alignment vertical="center"/>
    </xf>
    <xf numFmtId="0" fontId="71" fillId="16"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 fillId="64" borderId="0" applyNumberFormat="0" applyBorder="0" applyAlignment="0" applyProtection="0">
      <alignment vertical="center"/>
    </xf>
    <xf numFmtId="0" fontId="8" fillId="0" borderId="0">
      <alignment vertical="center"/>
    </xf>
    <xf numFmtId="0" fontId="8" fillId="0" borderId="0">
      <alignment vertical="center"/>
    </xf>
    <xf numFmtId="0" fontId="90" fillId="24" borderId="29"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6" fillId="0" borderId="0">
      <alignment vertical="center"/>
    </xf>
    <xf numFmtId="0" fontId="8" fillId="0" borderId="0">
      <alignment vertical="center"/>
    </xf>
    <xf numFmtId="0" fontId="8" fillId="0" borderId="0">
      <alignment vertical="center"/>
    </xf>
    <xf numFmtId="0" fontId="8" fillId="0" borderId="0">
      <alignment vertical="center"/>
    </xf>
    <xf numFmtId="0" fontId="79" fillId="21" borderId="25" applyNumberFormat="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64" fillId="0" borderId="19" applyNumberFormat="0" applyFill="0" applyAlignment="0" applyProtection="0">
      <alignment vertical="center"/>
    </xf>
    <xf numFmtId="0" fontId="0" fillId="0" borderId="0">
      <alignment vertical="center"/>
    </xf>
    <xf numFmtId="0" fontId="0" fillId="0" borderId="0">
      <alignment vertical="center"/>
    </xf>
    <xf numFmtId="0" fontId="55" fillId="12" borderId="0" applyNumberFormat="0" applyBorder="0" applyAlignment="0" applyProtection="0">
      <alignment vertical="center"/>
    </xf>
    <xf numFmtId="0" fontId="0" fillId="0" borderId="0">
      <alignment vertical="center"/>
    </xf>
    <xf numFmtId="0" fontId="6" fillId="0" borderId="0" applyAlignment="0"/>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0" fillId="0" borderId="0">
      <alignment vertical="center"/>
    </xf>
    <xf numFmtId="0" fontId="0" fillId="0" borderId="0">
      <alignment vertical="center"/>
    </xf>
    <xf numFmtId="0" fontId="0" fillId="7" borderId="28" applyNumberFormat="0" applyFont="0" applyAlignment="0" applyProtection="0">
      <alignment vertical="center"/>
    </xf>
    <xf numFmtId="0" fontId="104" fillId="0" borderId="1">
      <alignment horizontal="left" vertical="center"/>
    </xf>
    <xf numFmtId="0" fontId="104" fillId="0" borderId="1">
      <alignment horizontal="left" vertical="center"/>
    </xf>
    <xf numFmtId="0" fontId="0" fillId="7" borderId="28" applyNumberFormat="0" applyFont="0" applyAlignment="0" applyProtection="0">
      <alignment vertical="center"/>
    </xf>
    <xf numFmtId="0" fontId="104" fillId="0" borderId="1">
      <alignment horizontal="left" vertical="center"/>
    </xf>
    <xf numFmtId="0" fontId="104" fillId="0" borderId="1">
      <alignment horizontal="left" vertical="center"/>
    </xf>
    <xf numFmtId="0" fontId="104" fillId="0" borderId="1">
      <alignment horizontal="left" vertical="center"/>
    </xf>
    <xf numFmtId="0" fontId="0" fillId="0" borderId="0">
      <alignment vertical="center"/>
    </xf>
    <xf numFmtId="0" fontId="0" fillId="0" borderId="0">
      <alignment vertical="center"/>
    </xf>
    <xf numFmtId="0" fontId="8" fillId="0" borderId="0">
      <alignment vertical="center"/>
    </xf>
    <xf numFmtId="0" fontId="87" fillId="21" borderId="21" applyNumberFormat="0" applyAlignment="0" applyProtection="0">
      <alignment vertical="center"/>
    </xf>
    <xf numFmtId="0" fontId="8" fillId="0" borderId="0">
      <alignment vertical="center"/>
    </xf>
    <xf numFmtId="1" fontId="46" fillId="0" borderId="16" applyFill="0" applyProtection="0">
      <alignment horizontal="center" vertical="center"/>
    </xf>
    <xf numFmtId="0" fontId="8" fillId="0" borderId="0">
      <alignment vertical="center"/>
    </xf>
    <xf numFmtId="0" fontId="87" fillId="21" borderId="21"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41" fontId="0" fillId="0" borderId="0" applyFont="0" applyFill="0" applyBorder="0" applyAlignment="0" applyProtection="0">
      <alignment vertical="center"/>
    </xf>
    <xf numFmtId="0" fontId="109"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55" fillId="5" borderId="0" applyNumberFormat="0" applyBorder="0" applyAlignment="0" applyProtection="0">
      <alignment vertical="center"/>
    </xf>
    <xf numFmtId="0" fontId="55" fillId="5" borderId="0" applyNumberFormat="0" applyBorder="0" applyAlignment="0" applyProtection="0">
      <alignment vertical="center"/>
    </xf>
    <xf numFmtId="0" fontId="55" fillId="5" borderId="0" applyNumberFormat="0" applyBorder="0" applyAlignment="0" applyProtection="0">
      <alignment vertical="center"/>
    </xf>
    <xf numFmtId="0" fontId="55" fillId="5" borderId="0" applyNumberFormat="0" applyBorder="0" applyAlignment="0" applyProtection="0">
      <alignment vertical="center"/>
    </xf>
    <xf numFmtId="0" fontId="55" fillId="5" borderId="0" applyNumberFormat="0" applyBorder="0" applyAlignment="0" applyProtection="0">
      <alignment vertical="center"/>
    </xf>
    <xf numFmtId="0" fontId="55" fillId="5" borderId="0" applyNumberFormat="0" applyBorder="0" applyAlignment="0" applyProtection="0">
      <alignment vertical="center"/>
    </xf>
    <xf numFmtId="0" fontId="55" fillId="5" borderId="0" applyNumberFormat="0" applyBorder="0" applyAlignment="0" applyProtection="0">
      <alignment vertical="center"/>
    </xf>
    <xf numFmtId="0" fontId="55" fillId="5" borderId="0" applyNumberFormat="0" applyBorder="0" applyAlignment="0" applyProtection="0">
      <alignment vertical="center"/>
    </xf>
    <xf numFmtId="0" fontId="84" fillId="5" borderId="0" applyNumberFormat="0" applyBorder="0" applyAlignment="0" applyProtection="0">
      <alignment vertical="center"/>
    </xf>
    <xf numFmtId="0" fontId="46" fillId="0" borderId="13" applyNumberFormat="0" applyFill="0" applyProtection="0">
      <alignment horizontal="left" vertical="center"/>
    </xf>
    <xf numFmtId="0" fontId="84" fillId="12" borderId="0" applyNumberFormat="0" applyBorder="0" applyAlignment="0" applyProtection="0">
      <alignment vertical="center"/>
    </xf>
    <xf numFmtId="0" fontId="84" fillId="12" borderId="0" applyNumberFormat="0" applyBorder="0" applyAlignment="0" applyProtection="0">
      <alignment vertical="center"/>
    </xf>
    <xf numFmtId="0" fontId="84"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62" fillId="0" borderId="0" applyNumberFormat="0" applyFill="0" applyBorder="0" applyAlignment="0" applyProtection="0">
      <alignment vertical="center"/>
    </xf>
    <xf numFmtId="0" fontId="55" fillId="12" borderId="0" applyNumberFormat="0" applyBorder="0" applyAlignment="0" applyProtection="0">
      <alignment vertical="center"/>
    </xf>
    <xf numFmtId="0" fontId="62" fillId="0" borderId="0" applyNumberFormat="0" applyFill="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32" applyNumberFormat="0" applyFill="0" applyAlignment="0" applyProtection="0">
      <alignment vertical="center"/>
    </xf>
    <xf numFmtId="0" fontId="58" fillId="0" borderId="0" applyNumberFormat="0" applyFill="0" applyBorder="0" applyAlignment="0" applyProtection="0">
      <alignment vertical="center"/>
    </xf>
    <xf numFmtId="0" fontId="39" fillId="0" borderId="20" applyNumberFormat="0" applyFill="0" applyAlignment="0" applyProtection="0">
      <alignment vertical="center"/>
    </xf>
    <xf numFmtId="0" fontId="90" fillId="24" borderId="29" applyNumberFormat="0" applyAlignment="0" applyProtection="0">
      <alignment vertical="center"/>
    </xf>
    <xf numFmtId="0" fontId="39" fillId="0" borderId="20" applyNumberFormat="0" applyFill="0" applyAlignment="0" applyProtection="0">
      <alignment vertical="center"/>
    </xf>
    <xf numFmtId="0" fontId="90" fillId="24" borderId="29" applyNumberFormat="0" applyAlignment="0" applyProtection="0">
      <alignment vertical="center"/>
    </xf>
    <xf numFmtId="0" fontId="39" fillId="0" borderId="20" applyNumberFormat="0" applyFill="0" applyAlignment="0" applyProtection="0">
      <alignment vertical="center"/>
    </xf>
    <xf numFmtId="0" fontId="90" fillId="24" borderId="29" applyNumberFormat="0" applyAlignment="0" applyProtection="0">
      <alignment vertical="center"/>
    </xf>
    <xf numFmtId="0" fontId="39" fillId="0" borderId="20" applyNumberFormat="0" applyFill="0" applyAlignment="0" applyProtection="0">
      <alignment vertical="center"/>
    </xf>
    <xf numFmtId="0" fontId="90" fillId="24" borderId="29" applyNumberFormat="0" applyAlignment="0" applyProtection="0">
      <alignment vertical="center"/>
    </xf>
    <xf numFmtId="0" fontId="39" fillId="0" borderId="32" applyNumberFormat="0" applyFill="0" applyAlignment="0" applyProtection="0">
      <alignment vertical="center"/>
    </xf>
    <xf numFmtId="0" fontId="90" fillId="24" borderId="29" applyNumberFormat="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58" fillId="0" borderId="0" applyNumberFormat="0" applyFill="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58" fillId="0" borderId="0" applyNumberFormat="0" applyFill="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4" fontId="0" fillId="0" borderId="0" applyFont="0" applyFill="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87" fillId="21" borderId="21" applyNumberFormat="0" applyAlignment="0" applyProtection="0">
      <alignment vertical="center"/>
    </xf>
    <xf numFmtId="0" fontId="90" fillId="24" borderId="29" applyNumberFormat="0" applyAlignment="0" applyProtection="0">
      <alignment vertical="center"/>
    </xf>
    <xf numFmtId="0" fontId="90" fillId="24" borderId="29" applyNumberFormat="0" applyAlignment="0" applyProtection="0">
      <alignment vertical="center"/>
    </xf>
    <xf numFmtId="0" fontId="90" fillId="24" borderId="29" applyNumberFormat="0" applyAlignment="0" applyProtection="0">
      <alignment vertical="center"/>
    </xf>
    <xf numFmtId="0" fontId="90" fillId="24" borderId="29" applyNumberFormat="0" applyAlignment="0" applyProtection="0">
      <alignment vertical="center"/>
    </xf>
    <xf numFmtId="0" fontId="90" fillId="24" borderId="29" applyNumberFormat="0" applyAlignment="0" applyProtection="0">
      <alignment vertical="center"/>
    </xf>
    <xf numFmtId="0" fontId="90" fillId="24" borderId="29" applyNumberFormat="0" applyAlignment="0" applyProtection="0">
      <alignment vertical="center"/>
    </xf>
    <xf numFmtId="0" fontId="90" fillId="24" borderId="29" applyNumberFormat="0" applyAlignment="0" applyProtection="0">
      <alignment vertical="center"/>
    </xf>
    <xf numFmtId="0" fontId="90" fillId="24" borderId="29" applyNumberFormat="0" applyAlignment="0" applyProtection="0">
      <alignment vertical="center"/>
    </xf>
    <xf numFmtId="0" fontId="90" fillId="24" borderId="29" applyNumberFormat="0" applyAlignment="0" applyProtection="0">
      <alignment vertical="center"/>
    </xf>
    <xf numFmtId="0" fontId="90" fillId="24" borderId="29" applyNumberForma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8" fillId="0" borderId="16" applyNumberFormat="0" applyFill="0" applyProtection="0">
      <alignment horizontal="left" vertical="center"/>
    </xf>
    <xf numFmtId="0" fontId="68" fillId="0" borderId="16" applyNumberFormat="0" applyFill="0" applyProtection="0">
      <alignment horizontal="left" vertical="center"/>
    </xf>
    <xf numFmtId="0" fontId="68" fillId="0" borderId="16" applyNumberFormat="0" applyFill="0" applyProtection="0">
      <alignment horizontal="left" vertical="center"/>
    </xf>
    <xf numFmtId="0" fontId="68" fillId="0" borderId="16" applyNumberFormat="0" applyFill="0" applyProtection="0">
      <alignment horizontal="left" vertical="center"/>
    </xf>
    <xf numFmtId="0" fontId="68" fillId="0" borderId="16" applyNumberFormat="0" applyFill="0" applyProtection="0">
      <alignment horizontal="left" vertical="center"/>
    </xf>
    <xf numFmtId="0" fontId="68" fillId="0" borderId="16" applyNumberFormat="0" applyFill="0" applyProtection="0">
      <alignment horizontal="left" vertical="center"/>
    </xf>
    <xf numFmtId="0" fontId="68" fillId="0" borderId="16" applyNumberFormat="0" applyFill="0" applyProtection="0">
      <alignment horizontal="lef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4" fillId="0" borderId="19" applyNumberFormat="0" applyFill="0" applyAlignment="0" applyProtection="0">
      <alignment vertical="center"/>
    </xf>
    <xf numFmtId="0" fontId="64" fillId="0" borderId="19" applyNumberFormat="0" applyFill="0" applyAlignment="0" applyProtection="0">
      <alignment vertical="center"/>
    </xf>
    <xf numFmtId="0" fontId="64" fillId="0" borderId="19" applyNumberFormat="0" applyFill="0" applyAlignment="0" applyProtection="0">
      <alignment vertical="center"/>
    </xf>
    <xf numFmtId="0" fontId="64" fillId="0" borderId="19" applyNumberFormat="0" applyFill="0" applyAlignment="0" applyProtection="0">
      <alignment vertical="center"/>
    </xf>
    <xf numFmtId="0" fontId="64" fillId="0" borderId="19" applyNumberFormat="0" applyFill="0" applyAlignment="0" applyProtection="0">
      <alignment vertical="center"/>
    </xf>
    <xf numFmtId="0" fontId="64" fillId="0" borderId="19" applyNumberFormat="0" applyFill="0" applyAlignment="0" applyProtection="0">
      <alignment vertical="center"/>
    </xf>
    <xf numFmtId="0" fontId="64" fillId="0" borderId="19" applyNumberFormat="0" applyFill="0" applyAlignment="0" applyProtection="0">
      <alignment vertical="center"/>
    </xf>
    <xf numFmtId="0" fontId="64" fillId="0" borderId="19" applyNumberFormat="0" applyFill="0" applyAlignment="0" applyProtection="0">
      <alignment vertical="center"/>
    </xf>
    <xf numFmtId="0" fontId="64" fillId="0" borderId="19" applyNumberFormat="0" applyFill="0" applyAlignment="0" applyProtection="0">
      <alignment vertical="center"/>
    </xf>
    <xf numFmtId="0" fontId="64" fillId="0" borderId="19" applyNumberFormat="0" applyFill="0" applyAlignment="0" applyProtection="0">
      <alignment vertical="center"/>
    </xf>
    <xf numFmtId="0" fontId="64" fillId="0" borderId="19" applyNumberFormat="0" applyFill="0" applyAlignment="0" applyProtection="0">
      <alignment vertical="center"/>
    </xf>
    <xf numFmtId="0" fontId="64" fillId="0" borderId="19" applyNumberFormat="0" applyFill="0" applyAlignment="0" applyProtection="0">
      <alignment vertical="center"/>
    </xf>
    <xf numFmtId="0" fontId="64" fillId="0" borderId="19" applyNumberFormat="0" applyFill="0" applyAlignment="0" applyProtection="0">
      <alignment vertical="center"/>
    </xf>
    <xf numFmtId="0" fontId="61" fillId="0" borderId="0">
      <alignment vertical="center"/>
    </xf>
    <xf numFmtId="181" fontId="0" fillId="0" borderId="0" applyFont="0" applyFill="0" applyBorder="0" applyAlignment="0" applyProtection="0">
      <alignment vertical="center"/>
    </xf>
    <xf numFmtId="0" fontId="65" fillId="13" borderId="21"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53" fillId="4"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49" borderId="0" applyNumberFormat="0" applyBorder="0" applyAlignment="0" applyProtection="0">
      <alignment vertical="center"/>
    </xf>
    <xf numFmtId="0" fontId="11" fillId="64"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67" borderId="0" applyNumberFormat="0" applyBorder="0" applyAlignment="0" applyProtection="0">
      <alignment vertical="center"/>
    </xf>
    <xf numFmtId="0" fontId="53" fillId="11" borderId="0" applyNumberFormat="0" applyBorder="0" applyAlignment="0" applyProtection="0">
      <alignment vertical="center"/>
    </xf>
    <xf numFmtId="0" fontId="53" fillId="67"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2"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71" fillId="16"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71" fillId="16"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25"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68" borderId="0" applyNumberFormat="0" applyBorder="0" applyAlignment="0" applyProtection="0">
      <alignment vertical="center"/>
    </xf>
    <xf numFmtId="0" fontId="53" fillId="68" borderId="0" applyNumberFormat="0" applyBorder="0" applyAlignment="0" applyProtection="0">
      <alignment vertical="center"/>
    </xf>
    <xf numFmtId="177" fontId="46" fillId="0" borderId="16" applyFill="0" applyProtection="0">
      <alignment horizontal="right" vertical="center"/>
    </xf>
    <xf numFmtId="177" fontId="46" fillId="0" borderId="16" applyFill="0" applyProtection="0">
      <alignment horizontal="right" vertical="center"/>
    </xf>
    <xf numFmtId="177" fontId="46" fillId="0" borderId="16" applyFill="0" applyProtection="0">
      <alignment horizontal="right" vertical="center"/>
    </xf>
    <xf numFmtId="177" fontId="46" fillId="0" borderId="16" applyFill="0" applyProtection="0">
      <alignment horizontal="right" vertical="center"/>
    </xf>
    <xf numFmtId="0" fontId="46" fillId="0" borderId="13" applyNumberFormat="0" applyFill="0" applyProtection="0">
      <alignment horizontal="left" vertical="center"/>
    </xf>
    <xf numFmtId="0" fontId="46" fillId="0" borderId="13" applyNumberFormat="0" applyFill="0" applyProtection="0">
      <alignment horizontal="left" vertical="center"/>
    </xf>
    <xf numFmtId="0" fontId="46" fillId="0" borderId="13" applyNumberFormat="0" applyFill="0" applyProtection="0">
      <alignment horizontal="left" vertical="center"/>
    </xf>
    <xf numFmtId="0" fontId="46" fillId="0" borderId="13" applyNumberFormat="0" applyFill="0" applyProtection="0">
      <alignment horizontal="lef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79" fillId="21" borderId="25" applyNumberFormat="0" applyAlignment="0" applyProtection="0">
      <alignment vertical="center"/>
    </xf>
    <xf numFmtId="0" fontId="79" fillId="21" borderId="25" applyNumberFormat="0" applyAlignment="0" applyProtection="0">
      <alignment vertical="center"/>
    </xf>
    <xf numFmtId="0" fontId="79" fillId="21" borderId="25" applyNumberFormat="0" applyAlignment="0" applyProtection="0">
      <alignment vertical="center"/>
    </xf>
    <xf numFmtId="0" fontId="79" fillId="21" borderId="25" applyNumberFormat="0" applyAlignment="0" applyProtection="0">
      <alignment vertical="center"/>
    </xf>
    <xf numFmtId="0" fontId="79" fillId="21" borderId="25" applyNumberFormat="0" applyAlignment="0" applyProtection="0">
      <alignment vertical="center"/>
    </xf>
    <xf numFmtId="0" fontId="79" fillId="21" borderId="25" applyNumberFormat="0" applyAlignment="0" applyProtection="0">
      <alignment vertical="center"/>
    </xf>
    <xf numFmtId="0" fontId="79" fillId="21" borderId="25" applyNumberFormat="0" applyAlignment="0" applyProtection="0">
      <alignment vertical="center"/>
    </xf>
    <xf numFmtId="0" fontId="79" fillId="21" borderId="25" applyNumberFormat="0" applyAlignment="0" applyProtection="0">
      <alignment vertical="center"/>
    </xf>
    <xf numFmtId="0" fontId="79" fillId="21" borderId="25" applyNumberFormat="0" applyAlignment="0" applyProtection="0">
      <alignment vertical="center"/>
    </xf>
    <xf numFmtId="41" fontId="0" fillId="0" borderId="0" applyFont="0" applyFill="0" applyBorder="0" applyAlignment="0" applyProtection="0">
      <alignment vertical="center"/>
    </xf>
    <xf numFmtId="0" fontId="79" fillId="21" borderId="25" applyNumberFormat="0" applyAlignment="0" applyProtection="0">
      <alignment vertical="center"/>
    </xf>
    <xf numFmtId="0" fontId="79" fillId="21" borderId="25" applyNumberFormat="0" applyAlignment="0" applyProtection="0">
      <alignment vertical="center"/>
    </xf>
    <xf numFmtId="0" fontId="79" fillId="21" borderId="25" applyNumberFormat="0" applyAlignment="0" applyProtection="0">
      <alignment vertical="center"/>
    </xf>
    <xf numFmtId="0" fontId="79" fillId="21" borderId="25" applyNumberFormat="0" applyAlignment="0" applyProtection="0">
      <alignment vertical="center"/>
    </xf>
    <xf numFmtId="0" fontId="65" fillId="13" borderId="21" applyNumberFormat="0" applyAlignment="0" applyProtection="0">
      <alignment vertical="center"/>
    </xf>
    <xf numFmtId="0" fontId="65" fillId="13" borderId="21" applyNumberFormat="0" applyAlignment="0" applyProtection="0">
      <alignment vertical="center"/>
    </xf>
    <xf numFmtId="0" fontId="65" fillId="13" borderId="21" applyNumberFormat="0" applyAlignment="0" applyProtection="0">
      <alignment vertical="center"/>
    </xf>
    <xf numFmtId="0" fontId="65" fillId="13" borderId="21" applyNumberFormat="0" applyAlignment="0" applyProtection="0">
      <alignment vertical="center"/>
    </xf>
    <xf numFmtId="0" fontId="65" fillId="13" borderId="21" applyNumberFormat="0" applyAlignment="0" applyProtection="0">
      <alignment vertical="center"/>
    </xf>
    <xf numFmtId="0" fontId="65" fillId="13" borderId="21" applyNumberFormat="0" applyAlignment="0" applyProtection="0">
      <alignment vertical="center"/>
    </xf>
    <xf numFmtId="0" fontId="65" fillId="13" borderId="21" applyNumberFormat="0" applyAlignment="0" applyProtection="0">
      <alignment vertical="center"/>
    </xf>
    <xf numFmtId="0" fontId="65" fillId="13" borderId="21" applyNumberFormat="0" applyAlignment="0" applyProtection="0">
      <alignment vertical="center"/>
    </xf>
    <xf numFmtId="1" fontId="46" fillId="0" borderId="16" applyFill="0" applyProtection="0">
      <alignment horizontal="center" vertical="center"/>
    </xf>
    <xf numFmtId="1" fontId="46" fillId="0" borderId="16" applyFill="0" applyProtection="0">
      <alignment horizontal="center" vertical="center"/>
    </xf>
    <xf numFmtId="0" fontId="122" fillId="0" borderId="0">
      <alignment vertical="center"/>
    </xf>
    <xf numFmtId="0" fontId="107" fillId="0" borderId="0">
      <alignment vertical="center"/>
    </xf>
    <xf numFmtId="43" fontId="0" fillId="0" borderId="0" applyFont="0" applyFill="0" applyBorder="0" applyAlignment="0" applyProtection="0">
      <alignment vertical="center"/>
    </xf>
    <xf numFmtId="0" fontId="0" fillId="7" borderId="28" applyNumberFormat="0" applyFont="0" applyAlignment="0" applyProtection="0">
      <alignment vertical="center"/>
    </xf>
    <xf numFmtId="0" fontId="0" fillId="7" borderId="28" applyNumberFormat="0" applyFont="0" applyAlignment="0" applyProtection="0">
      <alignment vertical="center"/>
    </xf>
    <xf numFmtId="0" fontId="0" fillId="7" borderId="28" applyNumberFormat="0" applyFont="0" applyAlignment="0" applyProtection="0">
      <alignment vertical="center"/>
    </xf>
    <xf numFmtId="0" fontId="0" fillId="7" borderId="28" applyNumberFormat="0" applyFont="0" applyAlignment="0" applyProtection="0">
      <alignment vertical="center"/>
    </xf>
    <xf numFmtId="0" fontId="0" fillId="7" borderId="28" applyNumberFormat="0" applyFont="0" applyAlignment="0" applyProtection="0">
      <alignment vertical="center"/>
    </xf>
    <xf numFmtId="0" fontId="0" fillId="7" borderId="28" applyNumberFormat="0" applyFont="0" applyAlignment="0" applyProtection="0">
      <alignment vertical="center"/>
    </xf>
    <xf numFmtId="0" fontId="0" fillId="7" borderId="28" applyNumberFormat="0" applyFont="0" applyAlignment="0" applyProtection="0">
      <alignment vertical="center"/>
    </xf>
    <xf numFmtId="0" fontId="0" fillId="7" borderId="28" applyNumberFormat="0" applyFont="0" applyAlignment="0" applyProtection="0">
      <alignment vertical="center"/>
    </xf>
    <xf numFmtId="0" fontId="0" fillId="7" borderId="28" applyNumberFormat="0" applyFont="0" applyAlignment="0" applyProtection="0">
      <alignment vertical="center"/>
    </xf>
    <xf numFmtId="0" fontId="0" fillId="7" borderId="28" applyNumberFormat="0" applyFont="0" applyAlignment="0" applyProtection="0">
      <alignment vertical="center"/>
    </xf>
    <xf numFmtId="0" fontId="0" fillId="7" borderId="28" applyNumberFormat="0" applyFont="0" applyAlignment="0" applyProtection="0">
      <alignment vertical="center"/>
    </xf>
    <xf numFmtId="0" fontId="0" fillId="7" borderId="28" applyNumberFormat="0" applyFont="0" applyAlignment="0" applyProtection="0">
      <alignment vertical="center"/>
    </xf>
    <xf numFmtId="0" fontId="0" fillId="7" borderId="28" applyNumberFormat="0" applyFont="0" applyAlignment="0" applyProtection="0">
      <alignment vertical="center"/>
    </xf>
    <xf numFmtId="0" fontId="0" fillId="7" borderId="28" applyNumberFormat="0" applyFont="0" applyAlignment="0" applyProtection="0">
      <alignment vertical="center"/>
    </xf>
  </cellStyleXfs>
  <cellXfs count="403">
    <xf numFmtId="0" fontId="0" fillId="0" borderId="0" xfId="0" applyAlignment="1"/>
    <xf numFmtId="0" fontId="1" fillId="0" borderId="0" xfId="0" applyFont="1" applyFill="1" applyBorder="1" applyAlignment="1">
      <alignment vertical="center"/>
    </xf>
    <xf numFmtId="0" fontId="2" fillId="0" borderId="0" xfId="554" applyFont="1" applyFill="1" applyBorder="1" applyAlignment="1">
      <alignment horizontal="center" vertical="center"/>
    </xf>
    <xf numFmtId="0" fontId="3" fillId="0" borderId="1" xfId="554"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4" applyFont="1" applyFill="1" applyBorder="1" applyAlignment="1">
      <alignment horizontal="center" vertical="center"/>
    </xf>
    <xf numFmtId="0" fontId="1"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5" fillId="0" borderId="1" xfId="554" applyNumberFormat="1" applyFont="1" applyFill="1" applyBorder="1" applyAlignment="1">
      <alignment horizontal="center" vertical="center" wrapText="1"/>
    </xf>
    <xf numFmtId="0" fontId="1" fillId="0" borderId="1" xfId="0" applyFont="1" applyFill="1" applyBorder="1" applyAlignment="1">
      <alignment vertical="center"/>
    </xf>
    <xf numFmtId="0" fontId="6" fillId="0" borderId="0" xfId="288" applyFont="1" applyFill="1" applyBorder="1" applyAlignment="1">
      <alignment vertical="center"/>
    </xf>
    <xf numFmtId="0" fontId="7" fillId="0" borderId="0" xfId="288" applyFont="1" applyFill="1" applyBorder="1" applyAlignment="1">
      <alignment vertical="center"/>
    </xf>
    <xf numFmtId="0" fontId="8" fillId="0" borderId="0" xfId="0" applyFont="1" applyFill="1" applyBorder="1" applyAlignment="1">
      <alignment vertical="center"/>
    </xf>
    <xf numFmtId="0" fontId="9" fillId="0" borderId="0" xfId="288" applyNumberFormat="1" applyFont="1" applyFill="1" applyBorder="1" applyAlignment="1" applyProtection="1">
      <alignment horizontal="right" vertical="center"/>
    </xf>
    <xf numFmtId="0" fontId="10" fillId="0" borderId="0" xfId="288" applyNumberFormat="1" applyFont="1" applyFill="1" applyBorder="1" applyAlignment="1" applyProtection="1">
      <alignment horizontal="center" vertical="center"/>
    </xf>
    <xf numFmtId="0" fontId="0" fillId="0" borderId="0" xfId="288" applyNumberFormat="1" applyFont="1" applyFill="1" applyBorder="1" applyAlignment="1" applyProtection="1">
      <alignment horizontal="left" vertical="center"/>
    </xf>
    <xf numFmtId="0" fontId="11" fillId="0" borderId="1" xfId="480" applyFont="1" applyFill="1" applyBorder="1" applyAlignment="1">
      <alignment horizontal="center" vertical="center" wrapText="1"/>
    </xf>
    <xf numFmtId="0" fontId="12" fillId="0" borderId="1" xfId="480" applyFont="1" applyFill="1" applyBorder="1" applyAlignment="1">
      <alignment horizontal="center" vertical="center" wrapText="1"/>
    </xf>
    <xf numFmtId="0" fontId="12" fillId="0" borderId="1" xfId="480" applyFont="1" applyFill="1" applyBorder="1" applyAlignment="1">
      <alignment vertical="center" wrapText="1"/>
    </xf>
    <xf numFmtId="9" fontId="12" fillId="0" borderId="1" xfId="480" applyNumberFormat="1" applyFont="1" applyFill="1" applyBorder="1" applyAlignment="1">
      <alignment horizontal="center" vertical="center" wrapText="1"/>
    </xf>
    <xf numFmtId="0" fontId="12" fillId="0" borderId="1" xfId="480" applyFont="1" applyFill="1" applyBorder="1" applyAlignment="1">
      <alignment horizontal="left" vertical="center" wrapText="1" indent="1"/>
    </xf>
    <xf numFmtId="0" fontId="6" fillId="0" borderId="1" xfId="288"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2"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 xfId="0" applyFont="1" applyFill="1" applyBorder="1" applyAlignment="1">
      <alignment vertical="center" wrapText="1"/>
    </xf>
    <xf numFmtId="0" fontId="19" fillId="0" borderId="1" xfId="0" applyFont="1" applyFill="1" applyBorder="1" applyAlignment="1">
      <alignment vertical="center" wrapText="1"/>
    </xf>
    <xf numFmtId="195" fontId="19" fillId="0" borderId="1" xfId="0" applyNumberFormat="1" applyFont="1" applyFill="1" applyBorder="1" applyAlignment="1">
      <alignment vertical="center" wrapText="1"/>
    </xf>
    <xf numFmtId="0" fontId="20"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9" fillId="0" borderId="0" xfId="0" applyFont="1" applyFill="1" applyBorder="1" applyAlignment="1">
      <alignment horizontal="right" vertical="center"/>
    </xf>
    <xf numFmtId="0" fontId="19" fillId="0" borderId="0" xfId="0" applyFont="1" applyFill="1" applyBorder="1" applyAlignment="1">
      <alignment horizontal="right" vertical="center" wrapText="1"/>
    </xf>
    <xf numFmtId="0" fontId="21" fillId="0" borderId="1" xfId="0" applyFont="1" applyFill="1" applyBorder="1" applyAlignment="1">
      <alignment vertical="center"/>
    </xf>
    <xf numFmtId="0" fontId="22" fillId="0" borderId="1" xfId="0" applyFont="1" applyFill="1" applyBorder="1" applyAlignment="1">
      <alignment horizontal="center" vertical="center" wrapText="1"/>
    </xf>
    <xf numFmtId="195" fontId="22" fillId="0" borderId="1" xfId="0" applyNumberFormat="1" applyFont="1" applyFill="1" applyBorder="1" applyAlignment="1">
      <alignment horizontal="right" vertical="center" wrapText="1"/>
    </xf>
    <xf numFmtId="0" fontId="22" fillId="0" borderId="1" xfId="0" applyFont="1" applyFill="1" applyBorder="1" applyAlignment="1">
      <alignment horizontal="left" vertical="center"/>
    </xf>
    <xf numFmtId="0" fontId="21" fillId="0" borderId="1" xfId="0" applyFont="1" applyFill="1" applyBorder="1" applyAlignment="1">
      <alignment horizontal="left" vertical="center"/>
    </xf>
    <xf numFmtId="0" fontId="23" fillId="0" borderId="0" xfId="0" applyFont="1" applyFill="1" applyBorder="1" applyAlignment="1">
      <alignment horizontal="left" vertical="center" wrapText="1"/>
    </xf>
    <xf numFmtId="0" fontId="24" fillId="0" borderId="0" xfId="0" applyFont="1" applyFill="1" applyBorder="1" applyAlignment="1">
      <alignment vertical="center"/>
    </xf>
    <xf numFmtId="0" fontId="25" fillId="0" borderId="0" xfId="0" applyFont="1" applyFill="1" applyBorder="1" applyAlignment="1">
      <alignment vertical="center"/>
    </xf>
    <xf numFmtId="0" fontId="17"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4" fontId="19"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wrapText="1"/>
    </xf>
    <xf numFmtId="0" fontId="20" fillId="0" borderId="0" xfId="0" applyFont="1" applyFill="1" applyBorder="1" applyAlignment="1">
      <alignment vertical="center" wrapText="1"/>
    </xf>
    <xf numFmtId="0" fontId="17" fillId="0" borderId="0" xfId="0" applyFont="1" applyFill="1" applyBorder="1" applyAlignment="1">
      <alignment vertical="center" wrapText="1"/>
    </xf>
    <xf numFmtId="0" fontId="19" fillId="0" borderId="0" xfId="0" applyFont="1" applyFill="1" applyBorder="1" applyAlignment="1">
      <alignment vertical="center" wrapText="1"/>
    </xf>
    <xf numFmtId="4" fontId="19" fillId="0" borderId="1" xfId="0" applyNumberFormat="1" applyFont="1" applyFill="1" applyBorder="1" applyAlignment="1">
      <alignmen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17" fillId="0" borderId="0" xfId="0" applyFont="1" applyFill="1" applyBorder="1" applyAlignment="1">
      <alignment horizontal="right" vertical="center" wrapText="1"/>
    </xf>
    <xf numFmtId="0" fontId="2" fillId="0" borderId="0" xfId="895" applyNumberFormat="1" applyFont="1" applyFill="1" applyAlignment="1" applyProtection="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27" fillId="0" borderId="1" xfId="0" applyFont="1" applyFill="1" applyBorder="1" applyAlignment="1">
      <alignment horizontal="left" vertical="center" wrapText="1"/>
    </xf>
    <xf numFmtId="196" fontId="26" fillId="0" borderId="1" xfId="0" applyNumberFormat="1" applyFont="1" applyFill="1" applyBorder="1" applyAlignment="1">
      <alignment vertical="center" wrapText="1"/>
    </xf>
    <xf numFmtId="0" fontId="8" fillId="0" borderId="0" xfId="767" applyAlignment="1"/>
    <xf numFmtId="0" fontId="8" fillId="0" borderId="0" xfId="767" applyFill="1" applyAlignment="1"/>
    <xf numFmtId="0" fontId="2" fillId="0" borderId="0" xfId="767" applyNumberFormat="1" applyFont="1" applyFill="1" applyAlignment="1" applyProtection="1">
      <alignment horizontal="center" vertical="center" wrapText="1"/>
    </xf>
    <xf numFmtId="0" fontId="28" fillId="0" borderId="0" xfId="712" applyFont="1" applyAlignment="1" applyProtection="1">
      <alignment horizontal="left" vertical="center"/>
    </xf>
    <xf numFmtId="0" fontId="29" fillId="0" borderId="0" xfId="712" applyFont="1" applyAlignment="1"/>
    <xf numFmtId="197" fontId="29" fillId="0" borderId="0" xfId="712" applyNumberFormat="1" applyFont="1" applyAlignment="1"/>
    <xf numFmtId="198" fontId="30" fillId="0" borderId="0" xfId="712" applyNumberFormat="1" applyFont="1" applyFill="1" applyBorder="1" applyAlignment="1" applyProtection="1">
      <alignment horizontal="right"/>
    </xf>
    <xf numFmtId="2" fontId="26" fillId="0" borderId="1" xfId="823" applyNumberFormat="1" applyFont="1" applyFill="1" applyBorder="1" applyAlignment="1" applyProtection="1">
      <alignment horizontal="center" vertical="center" wrapText="1"/>
    </xf>
    <xf numFmtId="199" fontId="26" fillId="0" borderId="1" xfId="998" applyNumberFormat="1" applyFont="1" applyBorder="1" applyAlignment="1">
      <alignment horizontal="center" vertical="center" wrapText="1"/>
    </xf>
    <xf numFmtId="199" fontId="26" fillId="0" borderId="2" xfId="998" applyNumberFormat="1" applyFont="1" applyBorder="1" applyAlignment="1">
      <alignment horizontal="center" vertical="center" wrapText="1"/>
    </xf>
    <xf numFmtId="49" fontId="26" fillId="0" borderId="1" xfId="826" applyNumberFormat="1" applyFont="1" applyFill="1" applyBorder="1" applyAlignment="1" applyProtection="1">
      <alignment horizontal="left" vertical="center"/>
    </xf>
    <xf numFmtId="200" fontId="31" fillId="0" borderId="3" xfId="29" applyNumberFormat="1" applyFont="1" applyFill="1" applyBorder="1" applyAlignment="1">
      <alignment horizontal="right" vertical="center" wrapText="1"/>
    </xf>
    <xf numFmtId="201" fontId="26" fillId="0" borderId="1" xfId="570" applyNumberFormat="1" applyFont="1" applyFill="1" applyBorder="1" applyAlignment="1" applyProtection="1">
      <alignment horizontal="right" vertical="center" wrapText="1"/>
    </xf>
    <xf numFmtId="49" fontId="27" fillId="0" borderId="1" xfId="826" applyNumberFormat="1" applyFont="1" applyFill="1" applyBorder="1" applyAlignment="1" applyProtection="1">
      <alignment horizontal="left" vertical="center"/>
    </xf>
    <xf numFmtId="200" fontId="28" fillId="0" borderId="3" xfId="29" applyNumberFormat="1" applyFont="1" applyFill="1" applyBorder="1" applyAlignment="1">
      <alignment horizontal="right" vertical="center" wrapText="1"/>
    </xf>
    <xf numFmtId="200" fontId="32" fillId="0" borderId="0" xfId="29" applyNumberFormat="1" applyFont="1" applyFill="1" applyBorder="1" applyAlignment="1" applyProtection="1">
      <alignment vertical="center" wrapText="1"/>
    </xf>
    <xf numFmtId="200" fontId="28" fillId="0" borderId="1" xfId="29" applyNumberFormat="1" applyFont="1" applyFill="1" applyBorder="1" applyAlignment="1" applyProtection="1">
      <alignment horizontal="right" vertical="center" wrapText="1"/>
    </xf>
    <xf numFmtId="200" fontId="28" fillId="0" borderId="3" xfId="29" applyNumberFormat="1" applyFont="1" applyFill="1" applyBorder="1" applyAlignment="1" applyProtection="1">
      <alignment horizontal="right" vertical="center" wrapText="1"/>
    </xf>
    <xf numFmtId="200" fontId="31" fillId="0" borderId="1" xfId="29" applyNumberFormat="1" applyFont="1" applyFill="1" applyBorder="1" applyAlignment="1" applyProtection="1">
      <alignment horizontal="right" vertical="center" wrapText="1"/>
    </xf>
    <xf numFmtId="200" fontId="28" fillId="2" borderId="3" xfId="29" applyNumberFormat="1" applyFont="1" applyFill="1" applyBorder="1" applyAlignment="1" applyProtection="1">
      <alignment horizontal="right" vertical="center" wrapText="1"/>
    </xf>
    <xf numFmtId="49" fontId="26" fillId="0" borderId="1" xfId="826" applyNumberFormat="1" applyFont="1" applyFill="1" applyBorder="1" applyAlignment="1" applyProtection="1">
      <alignment horizontal="distributed" vertical="center"/>
    </xf>
    <xf numFmtId="200" fontId="28" fillId="2" borderId="4" xfId="29" applyNumberFormat="1" applyFont="1" applyFill="1" applyBorder="1" applyAlignment="1" applyProtection="1">
      <alignment horizontal="right" vertical="center" wrapText="1"/>
    </xf>
    <xf numFmtId="49" fontId="26" fillId="0" borderId="1" xfId="902" applyNumberFormat="1" applyFont="1" applyFill="1" applyBorder="1" applyAlignment="1" applyProtection="1">
      <alignment horizontal="left" vertical="center"/>
    </xf>
    <xf numFmtId="200" fontId="4" fillId="0" borderId="1" xfId="29" applyNumberFormat="1" applyFont="1" applyFill="1" applyBorder="1" applyAlignment="1" applyProtection="1">
      <alignment vertical="center" wrapText="1"/>
    </xf>
    <xf numFmtId="49" fontId="26" fillId="0" borderId="1" xfId="902" applyNumberFormat="1" applyFont="1" applyFill="1" applyBorder="1" applyAlignment="1" applyProtection="1">
      <alignment horizontal="distributed" vertical="center"/>
    </xf>
    <xf numFmtId="200" fontId="31" fillId="0" borderId="5" xfId="29" applyNumberFormat="1" applyFont="1" applyFill="1" applyBorder="1" applyAlignment="1">
      <alignment horizontal="right" vertical="center" wrapText="1"/>
    </xf>
    <xf numFmtId="0" fontId="8" fillId="0" borderId="0" xfId="767" applyAlignment="1">
      <alignment vertical="center"/>
    </xf>
    <xf numFmtId="0" fontId="27" fillId="0" borderId="0" xfId="767" applyFont="1" applyFill="1" applyAlignment="1" applyProtection="1">
      <alignment horizontal="left" vertical="center"/>
    </xf>
    <xf numFmtId="4" fontId="27" fillId="0" borderId="0" xfId="767" applyNumberFormat="1" applyFont="1" applyFill="1" applyAlignment="1" applyProtection="1">
      <alignment horizontal="right" vertical="center"/>
    </xf>
    <xf numFmtId="197" fontId="33" fillId="0" borderId="0" xfId="767" applyNumberFormat="1" applyFont="1" applyFill="1" applyAlignment="1">
      <alignment vertical="center"/>
    </xf>
    <xf numFmtId="0" fontId="27" fillId="0" borderId="0" xfId="767" applyFont="1" applyFill="1" applyAlignment="1">
      <alignment horizontal="right" vertical="center"/>
    </xf>
    <xf numFmtId="0" fontId="26" fillId="0" borderId="1" xfId="916" applyNumberFormat="1" applyFont="1" applyFill="1" applyBorder="1" applyAlignment="1" applyProtection="1">
      <alignment horizontal="center" vertical="center"/>
    </xf>
    <xf numFmtId="49" fontId="26" fillId="0" borderId="1" xfId="920" applyNumberFormat="1" applyFont="1" applyFill="1" applyBorder="1" applyAlignment="1" applyProtection="1">
      <alignment vertical="center"/>
    </xf>
    <xf numFmtId="200" fontId="31" fillId="0" borderId="3" xfId="868" applyNumberFormat="1" applyFont="1" applyBorder="1" applyAlignment="1">
      <alignment horizontal="right" vertical="center" wrapText="1"/>
    </xf>
    <xf numFmtId="201" fontId="28" fillId="0" borderId="1" xfId="625" applyNumberFormat="1" applyFont="1" applyFill="1" applyBorder="1" applyAlignment="1">
      <alignment horizontal="right" vertical="center" wrapText="1"/>
    </xf>
    <xf numFmtId="49" fontId="27" fillId="0" borderId="1" xfId="920" applyNumberFormat="1" applyFont="1" applyFill="1" applyBorder="1" applyAlignment="1" applyProtection="1">
      <alignment vertical="center"/>
    </xf>
    <xf numFmtId="200" fontId="28" fillId="0" borderId="3" xfId="868" applyNumberFormat="1" applyFont="1" applyBorder="1" applyAlignment="1">
      <alignment horizontal="right" vertical="center" wrapText="1"/>
    </xf>
    <xf numFmtId="200" fontId="27" fillId="0" borderId="3" xfId="868" applyNumberFormat="1" applyFont="1" applyBorder="1" applyAlignment="1">
      <alignment horizontal="right" vertical="center" wrapText="1"/>
    </xf>
    <xf numFmtId="200" fontId="28" fillId="0" borderId="6" xfId="868" applyNumberFormat="1" applyFont="1" applyFill="1" applyBorder="1" applyAlignment="1">
      <alignment horizontal="right" vertical="center" wrapText="1"/>
    </xf>
    <xf numFmtId="200" fontId="28" fillId="0" borderId="7" xfId="868" applyNumberFormat="1" applyFont="1" applyFill="1" applyBorder="1" applyAlignment="1">
      <alignment horizontal="right" vertical="center" wrapText="1"/>
    </xf>
    <xf numFmtId="200" fontId="28" fillId="0" borderId="5" xfId="868" applyNumberFormat="1" applyFont="1" applyFill="1" applyBorder="1" applyAlignment="1">
      <alignment horizontal="right" vertical="center" wrapText="1"/>
    </xf>
    <xf numFmtId="200" fontId="28" fillId="0" borderId="8" xfId="868" applyNumberFormat="1" applyFont="1" applyBorder="1" applyAlignment="1">
      <alignment horizontal="right" vertical="center" wrapText="1"/>
    </xf>
    <xf numFmtId="200" fontId="28" fillId="2" borderId="9" xfId="868" applyNumberFormat="1" applyFont="1" applyFill="1" applyBorder="1" applyAlignment="1">
      <alignment horizontal="right" vertical="center" wrapText="1"/>
    </xf>
    <xf numFmtId="200" fontId="28" fillId="2" borderId="3" xfId="868" applyNumberFormat="1" applyFont="1" applyFill="1" applyBorder="1" applyAlignment="1">
      <alignment horizontal="right" vertical="center" wrapText="1"/>
    </xf>
    <xf numFmtId="200" fontId="28" fillId="2" borderId="10" xfId="868" applyNumberFormat="1" applyFont="1" applyFill="1" applyBorder="1" applyAlignment="1">
      <alignment horizontal="right" vertical="center" wrapText="1"/>
    </xf>
    <xf numFmtId="49" fontId="27" fillId="0" borderId="1" xfId="902" applyNumberFormat="1" applyFont="1" applyFill="1" applyBorder="1" applyAlignment="1" applyProtection="1">
      <alignment vertical="center"/>
    </xf>
    <xf numFmtId="49" fontId="27" fillId="0" borderId="2" xfId="902" applyNumberFormat="1" applyFont="1" applyFill="1" applyBorder="1" applyAlignment="1" applyProtection="1">
      <alignment vertical="center"/>
    </xf>
    <xf numFmtId="0" fontId="8" fillId="0" borderId="0" xfId="998">
      <alignment vertical="center"/>
    </xf>
    <xf numFmtId="0" fontId="7" fillId="0" borderId="0" xfId="998" applyFont="1" applyAlignment="1">
      <alignment horizontal="center" vertical="center" wrapText="1"/>
    </xf>
    <xf numFmtId="0" fontId="8" fillId="0" borderId="0" xfId="998" applyFill="1">
      <alignment vertical="center"/>
    </xf>
    <xf numFmtId="0" fontId="1" fillId="0" borderId="0" xfId="0" applyFont="1" applyFill="1" applyAlignment="1">
      <alignment vertical="center"/>
    </xf>
    <xf numFmtId="0" fontId="34" fillId="0" borderId="0" xfId="658" applyFont="1" applyAlignment="1">
      <alignment horizontal="center" vertical="center" shrinkToFit="1"/>
    </xf>
    <xf numFmtId="0" fontId="10" fillId="0" borderId="0" xfId="658" applyFont="1" applyAlignment="1">
      <alignment horizontal="center" vertical="center" shrinkToFit="1"/>
    </xf>
    <xf numFmtId="0" fontId="28" fillId="0" borderId="0" xfId="658" applyFont="1" applyBorder="1" applyAlignment="1">
      <alignment horizontal="left" vertical="center" wrapText="1"/>
    </xf>
    <xf numFmtId="0" fontId="28" fillId="0" borderId="0" xfId="0" applyFont="1" applyFill="1" applyAlignment="1">
      <alignment horizontal="right"/>
    </xf>
    <xf numFmtId="0" fontId="26" fillId="0" borderId="1" xfId="1074" applyFont="1" applyBorder="1" applyAlignment="1">
      <alignment horizontal="center" vertical="center"/>
    </xf>
    <xf numFmtId="0" fontId="31" fillId="0" borderId="1" xfId="0" applyFont="1" applyFill="1" applyBorder="1" applyAlignment="1">
      <alignment horizontal="center" vertical="center"/>
    </xf>
    <xf numFmtId="0" fontId="35" fillId="0" borderId="1" xfId="998" applyFont="1" applyFill="1" applyBorder="1">
      <alignment vertical="center"/>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xf>
    <xf numFmtId="0" fontId="28" fillId="0" borderId="1" xfId="0" applyFont="1" applyFill="1" applyBorder="1" applyAlignment="1">
      <alignment horizontal="center" vertical="center"/>
    </xf>
    <xf numFmtId="200" fontId="27" fillId="0" borderId="1" xfId="29" applyNumberFormat="1" applyFont="1" applyBorder="1" applyAlignment="1">
      <alignment horizontal="right" vertical="center" wrapText="1"/>
    </xf>
    <xf numFmtId="0" fontId="0" fillId="0" borderId="0" xfId="0" applyFill="1" applyAlignment="1"/>
    <xf numFmtId="0" fontId="10" fillId="0" borderId="0" xfId="625" applyFont="1" applyFill="1" applyAlignment="1">
      <alignment horizontal="center" vertical="center" shrinkToFit="1"/>
    </xf>
    <xf numFmtId="0" fontId="28" fillId="0" borderId="0" xfId="625" applyFont="1" applyFill="1" applyAlignment="1">
      <alignment horizontal="left" vertical="center" wrapText="1"/>
    </xf>
    <xf numFmtId="199" fontId="27" fillId="0" borderId="0" xfId="1072" applyNumberFormat="1" applyFont="1" applyFill="1" applyBorder="1" applyAlignment="1">
      <alignment horizontal="right" vertical="center"/>
    </xf>
    <xf numFmtId="0" fontId="26" fillId="0" borderId="1" xfId="1072" applyFont="1" applyFill="1" applyBorder="1" applyAlignment="1">
      <alignment horizontal="distributed" vertical="center" wrapText="1" indent="3"/>
    </xf>
    <xf numFmtId="199" fontId="26" fillId="0" borderId="1" xfId="998" applyNumberFormat="1" applyFont="1" applyFill="1" applyBorder="1" applyAlignment="1">
      <alignment horizontal="center" vertical="center" wrapText="1"/>
    </xf>
    <xf numFmtId="49" fontId="26" fillId="0" borderId="1" xfId="0" applyNumberFormat="1" applyFont="1" applyFill="1" applyBorder="1" applyAlignment="1" applyProtection="1">
      <alignment vertical="center" wrapText="1"/>
    </xf>
    <xf numFmtId="41" fontId="31" fillId="0" borderId="1" xfId="0" applyNumberFormat="1" applyFont="1" applyFill="1" applyBorder="1" applyAlignment="1">
      <alignment horizontal="right" vertical="center" wrapText="1"/>
    </xf>
    <xf numFmtId="201" fontId="31" fillId="0" borderId="1" xfId="0" applyNumberFormat="1" applyFont="1" applyFill="1" applyBorder="1" applyAlignment="1">
      <alignment horizontal="right" vertical="center" wrapText="1"/>
    </xf>
    <xf numFmtId="0" fontId="27" fillId="0" borderId="1" xfId="649" applyNumberFormat="1" applyFont="1" applyFill="1" applyBorder="1" applyAlignment="1">
      <alignment horizontal="left" vertical="center" wrapText="1"/>
    </xf>
    <xf numFmtId="41" fontId="27" fillId="0" borderId="1" xfId="998" applyNumberFormat="1" applyFont="1" applyFill="1" applyBorder="1" applyAlignment="1">
      <alignment horizontal="right" vertical="center" wrapText="1"/>
    </xf>
    <xf numFmtId="201" fontId="28" fillId="0" borderId="1" xfId="0" applyNumberFormat="1" applyFont="1" applyFill="1" applyBorder="1" applyAlignment="1">
      <alignment horizontal="right" vertical="center" wrapText="1"/>
    </xf>
    <xf numFmtId="41" fontId="26" fillId="0" borderId="1" xfId="998" applyNumberFormat="1" applyFont="1" applyFill="1" applyBorder="1" applyAlignment="1">
      <alignment horizontal="right" vertical="center" wrapText="1"/>
    </xf>
    <xf numFmtId="41" fontId="36" fillId="0" borderId="1" xfId="0" applyNumberFormat="1" applyFont="1" applyFill="1" applyBorder="1" applyAlignment="1"/>
    <xf numFmtId="0" fontId="31" fillId="0" borderId="1" xfId="0" applyFont="1" applyFill="1" applyBorder="1" applyAlignment="1">
      <alignment horizontal="distributed" vertical="center" wrapText="1"/>
    </xf>
    <xf numFmtId="0" fontId="26" fillId="0" borderId="1" xfId="1072" applyFont="1" applyFill="1" applyBorder="1" applyAlignment="1">
      <alignment horizontal="left" vertical="center" wrapText="1"/>
    </xf>
    <xf numFmtId="0" fontId="27" fillId="0" borderId="1" xfId="892" applyNumberFormat="1" applyFont="1" applyFill="1" applyBorder="1" applyAlignment="1">
      <alignment horizontal="left" vertical="center" wrapText="1" indent="2"/>
    </xf>
    <xf numFmtId="0" fontId="26" fillId="0" borderId="1" xfId="892" applyNumberFormat="1" applyFont="1" applyFill="1" applyBorder="1" applyAlignment="1">
      <alignment horizontal="left" vertical="center" wrapText="1"/>
    </xf>
    <xf numFmtId="0" fontId="26" fillId="0" borderId="1" xfId="998" applyFont="1" applyFill="1" applyBorder="1" applyAlignment="1">
      <alignment horizontal="distributed" vertical="center" wrapText="1"/>
    </xf>
    <xf numFmtId="0" fontId="8" fillId="0" borderId="0" xfId="649" applyAlignment="1"/>
    <xf numFmtId="0" fontId="8" fillId="0" borderId="0" xfId="649" applyFill="1" applyAlignment="1"/>
    <xf numFmtId="0" fontId="10" fillId="0" borderId="0" xfId="625" applyFont="1" applyAlignment="1">
      <alignment horizontal="center" vertical="center" shrinkToFit="1"/>
    </xf>
    <xf numFmtId="0" fontId="28" fillId="0" borderId="0" xfId="625" applyFont="1" applyAlignment="1">
      <alignment horizontal="left" vertical="center" wrapText="1"/>
    </xf>
    <xf numFmtId="0" fontId="27" fillId="0" borderId="0" xfId="649" applyFont="1" applyAlignment="1">
      <alignment horizontal="right"/>
    </xf>
    <xf numFmtId="0" fontId="26" fillId="0" borderId="1" xfId="649" applyFont="1" applyFill="1" applyBorder="1" applyAlignment="1">
      <alignment horizontal="center" vertical="center" wrapText="1"/>
    </xf>
    <xf numFmtId="49" fontId="26" fillId="0" borderId="5" xfId="0" applyNumberFormat="1" applyFont="1" applyFill="1" applyBorder="1" applyAlignment="1" applyProtection="1">
      <alignment vertical="center" wrapText="1"/>
    </xf>
    <xf numFmtId="41" fontId="26" fillId="0" borderId="1" xfId="966" applyNumberFormat="1" applyFont="1" applyFill="1" applyBorder="1" applyAlignment="1">
      <alignment horizontal="right" vertical="center" wrapText="1"/>
    </xf>
    <xf numFmtId="201" fontId="26" fillId="0" borderId="1" xfId="38" applyNumberFormat="1" applyFont="1" applyFill="1" applyBorder="1" applyAlignment="1">
      <alignment horizontal="right" vertical="center" wrapText="1"/>
    </xf>
    <xf numFmtId="0" fontId="27" fillId="0" borderId="1" xfId="892" applyNumberFormat="1" applyFont="1" applyFill="1" applyBorder="1" applyAlignment="1">
      <alignment horizontal="left" vertical="center" wrapText="1"/>
    </xf>
    <xf numFmtId="41" fontId="27" fillId="0" borderId="1" xfId="966" applyNumberFormat="1" applyFont="1" applyFill="1" applyBorder="1" applyAlignment="1">
      <alignment horizontal="right" vertical="center" wrapText="1"/>
    </xf>
    <xf numFmtId="41" fontId="32" fillId="0" borderId="1" xfId="0" applyNumberFormat="1" applyFont="1" applyFill="1" applyBorder="1" applyAlignment="1">
      <alignment horizontal="right" vertical="center" wrapText="1"/>
    </xf>
    <xf numFmtId="201" fontId="27" fillId="0" borderId="1" xfId="38" applyNumberFormat="1" applyFont="1" applyFill="1" applyBorder="1" applyAlignment="1">
      <alignment horizontal="right" vertical="center" wrapText="1"/>
    </xf>
    <xf numFmtId="41" fontId="30" fillId="0" borderId="1" xfId="0" applyNumberFormat="1" applyFont="1" applyFill="1" applyBorder="1" applyAlignment="1">
      <alignment horizontal="right" vertical="center" wrapText="1"/>
    </xf>
    <xf numFmtId="0" fontId="27" fillId="0" borderId="2" xfId="892" applyNumberFormat="1" applyFont="1" applyFill="1" applyBorder="1" applyAlignment="1">
      <alignment horizontal="left" vertical="center" wrapText="1"/>
    </xf>
    <xf numFmtId="41" fontId="27" fillId="0" borderId="1" xfId="0" applyNumberFormat="1" applyFont="1" applyFill="1" applyBorder="1" applyAlignment="1" applyProtection="1">
      <alignment horizontal="right" vertical="center" wrapText="1"/>
    </xf>
    <xf numFmtId="41" fontId="28" fillId="0" borderId="1" xfId="0" applyNumberFormat="1" applyFont="1" applyFill="1" applyBorder="1" applyAlignment="1">
      <alignment horizontal="right" vertical="center" wrapText="1"/>
    </xf>
    <xf numFmtId="49" fontId="27" fillId="0" borderId="5" xfId="0" applyNumberFormat="1" applyFont="1" applyFill="1" applyBorder="1" applyAlignment="1" applyProtection="1">
      <alignment vertical="center" wrapText="1"/>
    </xf>
    <xf numFmtId="3" fontId="37" fillId="0" borderId="1" xfId="0" applyNumberFormat="1" applyFont="1" applyFill="1" applyBorder="1" applyAlignment="1" applyProtection="1">
      <alignment horizontal="right" vertical="center"/>
    </xf>
    <xf numFmtId="41" fontId="27" fillId="0" borderId="1" xfId="625" applyNumberFormat="1" applyFont="1" applyFill="1" applyBorder="1" applyAlignment="1">
      <alignment horizontal="right" vertical="center" wrapText="1"/>
    </xf>
    <xf numFmtId="3" fontId="38" fillId="0" borderId="1" xfId="0" applyNumberFormat="1" applyFont="1" applyFill="1" applyBorder="1" applyAlignment="1" applyProtection="1">
      <alignment horizontal="right" vertical="center"/>
    </xf>
    <xf numFmtId="0" fontId="31" fillId="0" borderId="1" xfId="0" applyFont="1" applyBorder="1" applyAlignment="1">
      <alignment horizontal="distributed" vertical="center" wrapText="1"/>
    </xf>
    <xf numFmtId="3" fontId="39" fillId="0" borderId="1" xfId="0" applyNumberFormat="1" applyFont="1" applyFill="1" applyBorder="1" applyAlignment="1">
      <alignment horizontal="right" vertical="center"/>
    </xf>
    <xf numFmtId="3" fontId="0" fillId="0" borderId="1" xfId="0" applyNumberFormat="1" applyFont="1" applyFill="1" applyBorder="1" applyAlignment="1">
      <alignment horizontal="right" vertical="center"/>
    </xf>
    <xf numFmtId="0" fontId="31" fillId="0" borderId="13" xfId="0" applyFont="1" applyBorder="1" applyAlignment="1">
      <alignment vertical="center" wrapText="1"/>
    </xf>
    <xf numFmtId="49" fontId="27" fillId="0" borderId="5" xfId="0" applyNumberFormat="1" applyFont="1" applyFill="1" applyBorder="1" applyAlignment="1" applyProtection="1">
      <alignment horizontal="left" vertical="center" wrapText="1"/>
    </xf>
    <xf numFmtId="0" fontId="27" fillId="0" borderId="0" xfId="649" applyFont="1" applyFill="1" applyAlignment="1"/>
    <xf numFmtId="0" fontId="27" fillId="0" borderId="0" xfId="649" applyFont="1" applyFill="1" applyAlignment="1">
      <alignment horizontal="right"/>
    </xf>
    <xf numFmtId="198" fontId="27" fillId="0" borderId="0" xfId="895" applyNumberFormat="1" applyFont="1" applyFill="1" applyBorder="1" applyAlignment="1" applyProtection="1">
      <alignment horizontal="left" vertical="center"/>
    </xf>
    <xf numFmtId="0" fontId="27" fillId="0" borderId="0" xfId="649" applyFont="1" applyFill="1" applyBorder="1" applyAlignment="1">
      <alignment vertical="center"/>
    </xf>
    <xf numFmtId="0" fontId="27" fillId="0" borderId="0" xfId="649" applyFont="1" applyFill="1" applyAlignment="1">
      <alignment vertical="center"/>
    </xf>
    <xf numFmtId="198" fontId="29" fillId="0" borderId="0" xfId="895" applyNumberFormat="1" applyFont="1" applyFill="1" applyBorder="1" applyAlignment="1" applyProtection="1">
      <alignment horizontal="right" vertical="center"/>
    </xf>
    <xf numFmtId="0" fontId="40" fillId="0" borderId="0" xfId="0" applyFont="1" applyAlignment="1"/>
    <xf numFmtId="0" fontId="10" fillId="0" borderId="0" xfId="902" applyFont="1" applyFill="1" applyAlignment="1">
      <alignment horizontal="center" vertical="center"/>
    </xf>
    <xf numFmtId="0" fontId="28" fillId="0" borderId="0" xfId="902" applyFont="1" applyFill="1" applyAlignment="1">
      <alignment horizontal="left" vertical="center"/>
    </xf>
    <xf numFmtId="0" fontId="28" fillId="0" borderId="0" xfId="0" applyFont="1" applyFill="1" applyAlignment="1">
      <alignment vertical="center"/>
    </xf>
    <xf numFmtId="0" fontId="28" fillId="0" borderId="0" xfId="902" applyFont="1" applyFill="1" applyAlignment="1">
      <alignment horizontal="right" vertical="center"/>
    </xf>
    <xf numFmtId="199" fontId="26" fillId="0" borderId="11" xfId="998"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200" fontId="12" fillId="0" borderId="1" xfId="0" applyNumberFormat="1" applyFont="1" applyFill="1" applyBorder="1" applyAlignment="1">
      <alignment vertical="center" wrapText="1"/>
    </xf>
    <xf numFmtId="201" fontId="12" fillId="0"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200" fontId="11" fillId="0" borderId="1" xfId="0" applyNumberFormat="1" applyFont="1" applyFill="1" applyBorder="1" applyAlignment="1">
      <alignment vertical="center" wrapText="1"/>
    </xf>
    <xf numFmtId="201" fontId="11" fillId="0" borderId="1" xfId="0" applyNumberFormat="1" applyFont="1" applyFill="1" applyBorder="1" applyAlignment="1">
      <alignment vertical="center" wrapText="1"/>
    </xf>
    <xf numFmtId="0" fontId="0" fillId="0" borderId="0" xfId="0" applyFill="1" applyAlignment="1">
      <alignment horizontal="center"/>
    </xf>
    <xf numFmtId="0" fontId="37" fillId="0" borderId="0" xfId="998" applyFont="1" applyProtection="1">
      <alignment vertical="center"/>
    </xf>
    <xf numFmtId="0" fontId="35" fillId="0" borderId="0" xfId="998" applyFont="1" applyAlignment="1" applyProtection="1">
      <alignment horizontal="center" vertical="center"/>
    </xf>
    <xf numFmtId="0" fontId="0" fillId="0" borderId="0" xfId="0" applyFont="1" applyFill="1" applyBorder="1" applyAlignment="1" applyProtection="1">
      <alignment vertical="center"/>
      <protection locked="0"/>
    </xf>
    <xf numFmtId="0" fontId="8" fillId="0" borderId="0" xfId="998" applyProtection="1">
      <alignment vertical="center"/>
    </xf>
    <xf numFmtId="0" fontId="8" fillId="2" borderId="0" xfId="998" applyFill="1" applyProtection="1">
      <alignment vertical="center"/>
    </xf>
    <xf numFmtId="199" fontId="8" fillId="0" borderId="0" xfId="998" applyNumberFormat="1" applyProtection="1">
      <alignment vertical="center"/>
    </xf>
    <xf numFmtId="0" fontId="2" fillId="0" borderId="0" xfId="998" applyFont="1" applyFill="1" applyAlignment="1" applyProtection="1">
      <alignment horizontal="center" vertical="center"/>
    </xf>
    <xf numFmtId="0" fontId="27" fillId="0" borderId="0" xfId="998" applyFont="1" applyFill="1" applyProtection="1">
      <alignment vertical="center"/>
    </xf>
    <xf numFmtId="199" fontId="27" fillId="0" borderId="0" xfId="998" applyNumberFormat="1" applyFont="1" applyFill="1" applyBorder="1" applyAlignment="1" applyProtection="1">
      <alignment horizontal="right" vertical="center"/>
    </xf>
    <xf numFmtId="0" fontId="26" fillId="0" borderId="1" xfId="998" applyFont="1" applyFill="1" applyBorder="1" applyAlignment="1" applyProtection="1">
      <alignment horizontal="distributed" vertical="center" wrapText="1" indent="3"/>
    </xf>
    <xf numFmtId="199" fontId="26" fillId="0" borderId="1" xfId="998" applyNumberFormat="1" applyFont="1" applyFill="1" applyBorder="1" applyAlignment="1" applyProtection="1">
      <alignment horizontal="center" vertical="center" wrapText="1"/>
    </xf>
    <xf numFmtId="0" fontId="31" fillId="0" borderId="1" xfId="0" applyNumberFormat="1" applyFont="1" applyFill="1" applyBorder="1" applyAlignment="1" applyProtection="1">
      <alignment horizontal="left" vertical="center" shrinkToFit="1"/>
    </xf>
    <xf numFmtId="0" fontId="31" fillId="0" borderId="1" xfId="0" applyNumberFormat="1" applyFont="1" applyFill="1" applyBorder="1" applyAlignment="1" applyProtection="1">
      <alignment horizontal="right" vertical="center" wrapText="1"/>
    </xf>
    <xf numFmtId="0" fontId="31" fillId="0" borderId="1" xfId="0" applyNumberFormat="1" applyFont="1" applyFill="1" applyBorder="1" applyAlignment="1" applyProtection="1">
      <alignment horizontal="right" vertical="center" wrapText="1"/>
      <protection locked="0"/>
    </xf>
    <xf numFmtId="201" fontId="26" fillId="3" borderId="1" xfId="38" applyNumberFormat="1" applyFont="1" applyFill="1" applyBorder="1" applyAlignment="1" applyProtection="1">
      <alignment horizontal="right" vertical="center" wrapText="1"/>
    </xf>
    <xf numFmtId="0" fontId="28" fillId="0" borderId="1" xfId="0" applyNumberFormat="1" applyFont="1" applyFill="1" applyBorder="1" applyAlignment="1" applyProtection="1">
      <alignment horizontal="left" vertical="center" shrinkToFit="1"/>
    </xf>
    <xf numFmtId="0" fontId="28" fillId="0" borderId="1" xfId="0" applyNumberFormat="1" applyFont="1" applyFill="1" applyBorder="1" applyAlignment="1" applyProtection="1">
      <alignment horizontal="right" vertical="center" wrapText="1"/>
    </xf>
    <xf numFmtId="0" fontId="28" fillId="0" borderId="1" xfId="0" applyNumberFormat="1" applyFont="1" applyFill="1" applyBorder="1" applyAlignment="1" applyProtection="1">
      <alignment horizontal="right" vertical="center" wrapText="1"/>
      <protection locked="0"/>
    </xf>
    <xf numFmtId="0" fontId="0" fillId="0" borderId="0" xfId="0" applyFont="1" applyFill="1" applyBorder="1" applyAlignment="1" applyProtection="1">
      <alignment horizontal="center" vertical="center"/>
      <protection locked="0"/>
    </xf>
    <xf numFmtId="0" fontId="31" fillId="0" borderId="1" xfId="0" applyNumberFormat="1" applyFont="1" applyFill="1" applyBorder="1" applyAlignment="1">
      <alignment horizontal="right" vertical="center" wrapText="1"/>
    </xf>
    <xf numFmtId="0" fontId="28" fillId="0" borderId="1" xfId="0" applyNumberFormat="1" applyFont="1" applyFill="1" applyBorder="1" applyAlignment="1">
      <alignment horizontal="right" vertical="center" wrapText="1"/>
    </xf>
    <xf numFmtId="0" fontId="37" fillId="0" borderId="0" xfId="998" applyFont="1">
      <alignment vertical="center"/>
    </xf>
    <xf numFmtId="0" fontId="35" fillId="0" borderId="0" xfId="998" applyFont="1" applyAlignment="1">
      <alignment horizontal="center" vertical="center"/>
    </xf>
    <xf numFmtId="0" fontId="35" fillId="0" borderId="0" xfId="998" applyFont="1">
      <alignment vertical="center"/>
    </xf>
    <xf numFmtId="199" fontId="8" fillId="0" borderId="0" xfId="998" applyNumberFormat="1">
      <alignment vertical="center"/>
    </xf>
    <xf numFmtId="0" fontId="2" fillId="0" borderId="0" xfId="998" applyFont="1" applyFill="1" applyAlignment="1">
      <alignment horizontal="center" vertical="center"/>
    </xf>
    <xf numFmtId="0" fontId="27" fillId="0" borderId="0" xfId="998" applyFont="1" applyFill="1">
      <alignment vertical="center"/>
    </xf>
    <xf numFmtId="0" fontId="41" fillId="0" borderId="0" xfId="998" applyFont="1" applyFill="1">
      <alignment vertical="center"/>
    </xf>
    <xf numFmtId="199" fontId="27" fillId="0" borderId="0" xfId="998" applyNumberFormat="1" applyFont="1" applyFill="1" applyAlignment="1">
      <alignment horizontal="right" vertical="center"/>
    </xf>
    <xf numFmtId="0" fontId="26" fillId="0" borderId="1" xfId="998" applyFont="1" applyFill="1" applyBorder="1" applyAlignment="1">
      <alignment horizontal="distributed" vertical="center" wrapText="1" indent="3"/>
    </xf>
    <xf numFmtId="49" fontId="31" fillId="0" borderId="1" xfId="1060" applyNumberFormat="1" applyFont="1" applyFill="1" applyBorder="1" applyAlignment="1">
      <alignment vertical="center" wrapText="1"/>
    </xf>
    <xf numFmtId="3" fontId="26" fillId="0" borderId="1" xfId="0" applyNumberFormat="1" applyFont="1" applyFill="1" applyBorder="1" applyAlignment="1" applyProtection="1">
      <alignment horizontal="right" vertical="center"/>
    </xf>
    <xf numFmtId="3" fontId="26" fillId="0" borderId="1" xfId="0" applyNumberFormat="1" applyFont="1" applyFill="1" applyBorder="1" applyAlignment="1" applyProtection="1">
      <alignment horizontal="right" vertical="center"/>
      <protection locked="0"/>
    </xf>
    <xf numFmtId="201" fontId="26" fillId="0" borderId="1" xfId="38" applyNumberFormat="1" applyFont="1" applyFill="1" applyBorder="1" applyAlignment="1" applyProtection="1">
      <alignment horizontal="right" vertical="center" wrapText="1"/>
      <protection locked="0"/>
    </xf>
    <xf numFmtId="0" fontId="11" fillId="3" borderId="1" xfId="0" applyFont="1" applyFill="1" applyBorder="1" applyAlignment="1" applyProtection="1">
      <alignment horizontal="right" vertical="center" wrapText="1"/>
    </xf>
    <xf numFmtId="0" fontId="11" fillId="3" borderId="1" xfId="0" applyFont="1" applyFill="1" applyBorder="1" applyAlignment="1" applyProtection="1">
      <alignment horizontal="right" vertical="center" wrapText="1"/>
      <protection locked="0"/>
    </xf>
    <xf numFmtId="201" fontId="11" fillId="3" borderId="1" xfId="0" applyNumberFormat="1" applyFont="1" applyFill="1" applyBorder="1" applyAlignment="1" applyProtection="1">
      <alignment horizontal="right" vertical="center" wrapText="1"/>
    </xf>
    <xf numFmtId="49" fontId="28" fillId="0" borderId="1" xfId="1060" applyNumberFormat="1" applyFont="1" applyFill="1" applyBorder="1" applyAlignment="1">
      <alignment vertical="center" wrapText="1"/>
    </xf>
    <xf numFmtId="0" fontId="27" fillId="0" borderId="1" xfId="998" applyFont="1" applyFill="1" applyBorder="1">
      <alignment vertical="center"/>
    </xf>
    <xf numFmtId="0" fontId="12" fillId="3" borderId="1" xfId="0" applyFont="1" applyFill="1" applyBorder="1" applyAlignment="1" applyProtection="1">
      <alignment horizontal="right" vertical="center" wrapText="1"/>
      <protection locked="0"/>
    </xf>
    <xf numFmtId="201" fontId="12" fillId="3" borderId="1" xfId="0" applyNumberFormat="1" applyFont="1" applyFill="1" applyBorder="1" applyAlignment="1" applyProtection="1">
      <alignment horizontal="right" vertical="center" wrapText="1"/>
    </xf>
    <xf numFmtId="3" fontId="27" fillId="0" borderId="1" xfId="0" applyNumberFormat="1" applyFont="1" applyFill="1" applyBorder="1" applyAlignment="1" applyProtection="1">
      <alignment horizontal="right" vertical="center"/>
    </xf>
    <xf numFmtId="3" fontId="27" fillId="0" borderId="1" xfId="0" applyNumberFormat="1" applyFont="1" applyFill="1" applyBorder="1" applyAlignment="1" applyProtection="1">
      <alignment horizontal="right" vertical="center"/>
      <protection locked="0"/>
    </xf>
    <xf numFmtId="201" fontId="27" fillId="0" borderId="1" xfId="38" applyNumberFormat="1" applyFont="1" applyFill="1" applyBorder="1" applyAlignment="1" applyProtection="1">
      <alignment horizontal="right" vertical="center" wrapText="1"/>
      <protection locked="0"/>
    </xf>
    <xf numFmtId="0" fontId="26" fillId="0" borderId="1" xfId="998" applyFont="1" applyFill="1" applyBorder="1" applyAlignment="1">
      <alignment vertical="center" wrapText="1"/>
    </xf>
    <xf numFmtId="0" fontId="39" fillId="3" borderId="1" xfId="0" applyNumberFormat="1" applyFont="1" applyFill="1" applyBorder="1" applyAlignment="1">
      <alignment horizontal="right"/>
    </xf>
    <xf numFmtId="201" fontId="39" fillId="3" borderId="1" xfId="0" applyNumberFormat="1" applyFont="1" applyFill="1" applyBorder="1" applyAlignment="1">
      <alignment horizontal="right"/>
    </xf>
    <xf numFmtId="0" fontId="27" fillId="0" borderId="1" xfId="998" applyFont="1" applyFill="1" applyBorder="1" applyAlignment="1">
      <alignment horizontal="left" vertical="center"/>
    </xf>
    <xf numFmtId="0" fontId="26" fillId="0" borderId="1" xfId="998" applyFont="1" applyFill="1" applyBorder="1" applyAlignment="1">
      <alignment horizontal="distributed" vertical="center" indent="1"/>
    </xf>
    <xf numFmtId="0" fontId="26" fillId="0" borderId="1" xfId="554" applyFont="1" applyFill="1" applyBorder="1" applyAlignment="1">
      <alignment horizontal="left" vertical="center"/>
    </xf>
    <xf numFmtId="0" fontId="26" fillId="0" borderId="1" xfId="554" applyFont="1" applyFill="1" applyBorder="1" applyAlignment="1" applyProtection="1">
      <alignment horizontal="left" vertical="center"/>
    </xf>
    <xf numFmtId="0" fontId="27" fillId="0" borderId="1" xfId="998" applyFont="1" applyFill="1" applyBorder="1" applyAlignment="1" applyProtection="1">
      <alignment horizontal="left" vertical="center"/>
    </xf>
    <xf numFmtId="0" fontId="37" fillId="0" borderId="0" xfId="998" applyFont="1" applyFill="1" applyProtection="1">
      <alignment vertical="center"/>
    </xf>
    <xf numFmtId="0" fontId="35" fillId="0" borderId="0" xfId="998" applyFont="1" applyFill="1" applyAlignment="1" applyProtection="1">
      <alignment horizontal="center" vertical="center"/>
    </xf>
    <xf numFmtId="0" fontId="8" fillId="0" borderId="0" xfId="998" applyFill="1" applyProtection="1">
      <alignment vertical="center"/>
    </xf>
    <xf numFmtId="199" fontId="8" fillId="0" borderId="0" xfId="998" applyNumberFormat="1" applyFill="1" applyProtection="1">
      <alignment vertical="center"/>
    </xf>
    <xf numFmtId="0" fontId="26" fillId="0" borderId="1" xfId="0" applyFont="1" applyFill="1" applyBorder="1" applyAlignment="1" applyProtection="1">
      <alignment vertical="center" wrapText="1"/>
    </xf>
    <xf numFmtId="0" fontId="39" fillId="0" borderId="1" xfId="0" applyNumberFormat="1" applyFont="1" applyFill="1" applyBorder="1" applyAlignment="1" applyProtection="1">
      <alignment horizontal="right" vertical="center"/>
    </xf>
    <xf numFmtId="0" fontId="27" fillId="0" borderId="1" xfId="0" applyFont="1" applyFill="1" applyBorder="1" applyAlignment="1" applyProtection="1">
      <alignment vertical="center" wrapText="1"/>
    </xf>
    <xf numFmtId="0" fontId="31" fillId="0" borderId="1" xfId="0" applyFont="1" applyFill="1" applyBorder="1" applyAlignment="1" applyProtection="1">
      <alignment vertical="center" wrapText="1"/>
    </xf>
    <xf numFmtId="0" fontId="28" fillId="0" borderId="1" xfId="0" applyFont="1" applyFill="1" applyBorder="1" applyAlignment="1" applyProtection="1">
      <alignment vertical="center" wrapText="1"/>
    </xf>
    <xf numFmtId="49" fontId="31" fillId="0" borderId="1" xfId="1060" applyNumberFormat="1" applyFont="1" applyFill="1" applyBorder="1" applyAlignment="1" applyProtection="1">
      <alignment vertical="center" wrapText="1"/>
    </xf>
    <xf numFmtId="49" fontId="28" fillId="0" borderId="1" xfId="1060" applyNumberFormat="1" applyFont="1" applyFill="1" applyBorder="1" applyAlignment="1" applyProtection="1">
      <alignment vertical="center" wrapText="1"/>
    </xf>
    <xf numFmtId="0" fontId="26" fillId="0" borderId="1" xfId="998" applyFont="1" applyFill="1" applyBorder="1" applyAlignment="1" applyProtection="1">
      <alignment horizontal="distributed" vertical="center" wrapText="1" indent="1"/>
    </xf>
    <xf numFmtId="0" fontId="26" fillId="0" borderId="1" xfId="998" applyFont="1" applyFill="1" applyBorder="1" applyAlignment="1" applyProtection="1">
      <alignment horizontal="left" vertical="center" wrapText="1"/>
    </xf>
    <xf numFmtId="0" fontId="27" fillId="0" borderId="1" xfId="998" applyFont="1" applyFill="1" applyBorder="1" applyAlignment="1" applyProtection="1">
      <alignment horizontal="left" vertical="center" wrapText="1"/>
    </xf>
    <xf numFmtId="0" fontId="26" fillId="0" borderId="1" xfId="554" applyFont="1" applyFill="1" applyBorder="1" applyAlignment="1" applyProtection="1">
      <alignment horizontal="left" vertical="center" wrapText="1"/>
    </xf>
    <xf numFmtId="0" fontId="1" fillId="0" borderId="0" xfId="0" applyFont="1" applyFill="1" applyBorder="1" applyAlignment="1"/>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4" xfId="0" applyFont="1" applyFill="1" applyBorder="1" applyAlignment="1">
      <alignment horizontal="center" vertical="center"/>
    </xf>
    <xf numFmtId="0" fontId="28" fillId="0" borderId="0" xfId="0" applyFont="1" applyAlignment="1">
      <alignment horizontal="right"/>
    </xf>
    <xf numFmtId="0" fontId="26" fillId="0" borderId="2" xfId="1074" applyFont="1" applyBorder="1" applyAlignment="1">
      <alignment horizontal="center" vertical="center"/>
    </xf>
    <xf numFmtId="0" fontId="26" fillId="0" borderId="11" xfId="1074" applyFont="1" applyBorder="1" applyAlignment="1">
      <alignment horizontal="center" vertical="center"/>
    </xf>
    <xf numFmtId="0" fontId="26" fillId="0" borderId="12" xfId="1074" applyFont="1" applyBorder="1" applyAlignment="1">
      <alignment horizontal="center" vertical="center"/>
    </xf>
    <xf numFmtId="0" fontId="26" fillId="0" borderId="13" xfId="1074" applyFont="1" applyBorder="1" applyAlignment="1">
      <alignment horizontal="center" vertical="center"/>
    </xf>
    <xf numFmtId="49" fontId="26" fillId="0" borderId="1" xfId="920" applyNumberFormat="1" applyFont="1" applyFill="1" applyBorder="1" applyAlignment="1" applyProtection="1">
      <alignment horizontal="center" vertical="center"/>
    </xf>
    <xf numFmtId="0" fontId="44" fillId="0" borderId="1" xfId="0" applyFont="1" applyFill="1" applyBorder="1" applyAlignment="1">
      <alignment horizontal="center" vertical="center" wrapText="1"/>
    </xf>
    <xf numFmtId="10" fontId="44" fillId="0" borderId="1" xfId="0" applyNumberFormat="1" applyFont="1" applyFill="1" applyBorder="1" applyAlignment="1">
      <alignment horizontal="center" vertical="center" wrapText="1"/>
    </xf>
    <xf numFmtId="200" fontId="44" fillId="0" borderId="1" xfId="0" applyNumberFormat="1" applyFont="1" applyFill="1" applyBorder="1" applyAlignment="1">
      <alignment horizontal="center" vertical="center" wrapText="1"/>
    </xf>
    <xf numFmtId="201" fontId="44" fillId="0" borderId="1"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0" xfId="658" applyFont="1" applyAlignment="1">
      <alignment horizontal="center" vertical="center" shrinkToFit="1"/>
    </xf>
    <xf numFmtId="0" fontId="45" fillId="0" borderId="0" xfId="1009" applyFont="1" applyAlignment="1"/>
    <xf numFmtId="0" fontId="26" fillId="0" borderId="1" xfId="1074" applyFont="1" applyBorder="1" applyAlignment="1">
      <alignment horizontal="center" vertical="center" wrapText="1"/>
    </xf>
    <xf numFmtId="0" fontId="26" fillId="0" borderId="1" xfId="0" applyFont="1" applyBorder="1" applyAlignment="1">
      <alignment horizontal="left" vertical="center"/>
    </xf>
    <xf numFmtId="200" fontId="26" fillId="0" borderId="1" xfId="29" applyNumberFormat="1" applyFont="1" applyBorder="1" applyAlignment="1">
      <alignment horizontal="right" vertical="center" wrapText="1"/>
    </xf>
    <xf numFmtId="201" fontId="8" fillId="0" borderId="0" xfId="38" applyNumberFormat="1" applyFont="1" applyFill="1" applyBorder="1" applyAlignment="1" applyProtection="1">
      <alignment vertical="center"/>
    </xf>
    <xf numFmtId="200" fontId="31" fillId="0" borderId="3" xfId="0" applyNumberFormat="1" applyFont="1" applyBorder="1" applyAlignment="1">
      <alignment horizontal="right" vertical="center" wrapText="1"/>
    </xf>
    <xf numFmtId="0" fontId="8" fillId="0" borderId="0" xfId="998" applyFont="1" applyFill="1">
      <alignment vertical="center"/>
    </xf>
    <xf numFmtId="0" fontId="8" fillId="0" borderId="0" xfId="998" applyFont="1">
      <alignment vertical="center"/>
    </xf>
    <xf numFmtId="199" fontId="8" fillId="0" borderId="0" xfId="998" applyNumberFormat="1" applyFont="1">
      <alignment vertical="center"/>
    </xf>
    <xf numFmtId="0" fontId="34" fillId="0" borderId="0" xfId="902" applyFont="1" applyAlignment="1">
      <alignment horizontal="center" vertical="center"/>
    </xf>
    <xf numFmtId="0" fontId="10" fillId="0" borderId="0" xfId="902" applyFont="1" applyAlignment="1">
      <alignment horizontal="center" vertical="center"/>
    </xf>
    <xf numFmtId="0" fontId="28" fillId="0" borderId="0" xfId="902" applyFont="1" applyFill="1" applyAlignment="1">
      <alignment horizontal="left"/>
    </xf>
    <xf numFmtId="0" fontId="12" fillId="3" borderId="1" xfId="0" applyFont="1" applyFill="1" applyBorder="1" applyAlignment="1" applyProtection="1">
      <alignment horizontal="left" vertical="center" wrapText="1"/>
    </xf>
    <xf numFmtId="200" fontId="0" fillId="0" borderId="1" xfId="0" applyNumberFormat="1" applyFont="1" applyFill="1" applyBorder="1" applyAlignment="1" applyProtection="1">
      <alignment vertical="center"/>
      <protection locked="0"/>
    </xf>
    <xf numFmtId="193" fontId="26" fillId="0" borderId="1" xfId="1012" applyNumberFormat="1" applyFont="1" applyFill="1" applyBorder="1" applyAlignment="1">
      <alignment horizontal="center" vertical="center"/>
    </xf>
    <xf numFmtId="200" fontId="27" fillId="0" borderId="1" xfId="29" applyNumberFormat="1" applyFont="1" applyFill="1" applyBorder="1" applyAlignment="1">
      <alignment horizontal="right" vertical="center" wrapText="1"/>
    </xf>
    <xf numFmtId="193" fontId="26" fillId="0" borderId="11" xfId="1012" applyNumberFormat="1" applyFont="1" applyFill="1" applyBorder="1" applyAlignment="1">
      <alignment horizontal="center" vertical="center"/>
    </xf>
    <xf numFmtId="193" fontId="26" fillId="0" borderId="12" xfId="1012" applyNumberFormat="1" applyFont="1" applyFill="1" applyBorder="1" applyAlignment="1">
      <alignment horizontal="center" vertical="center"/>
    </xf>
    <xf numFmtId="0" fontId="35" fillId="0" borderId="0" xfId="998" applyFont="1" applyAlignment="1">
      <alignment horizontal="center" vertical="center" wrapText="1"/>
    </xf>
    <xf numFmtId="0" fontId="0" fillId="0" borderId="0" xfId="658" applyFont="1" applyBorder="1" applyAlignment="1">
      <alignment horizontal="left" vertical="center" wrapText="1"/>
    </xf>
    <xf numFmtId="0" fontId="12" fillId="0" borderId="0" xfId="658" applyFont="1" applyBorder="1" applyAlignment="1">
      <alignment horizontal="left" vertical="center" wrapText="1"/>
    </xf>
    <xf numFmtId="0" fontId="46" fillId="0" borderId="0" xfId="1009" applyAlignment="1"/>
    <xf numFmtId="199" fontId="37" fillId="2" borderId="0" xfId="998" applyNumberFormat="1" applyFont="1" applyFill="1" applyBorder="1" applyAlignment="1">
      <alignment horizontal="right" vertical="center"/>
    </xf>
    <xf numFmtId="0" fontId="35" fillId="2" borderId="1" xfId="998" applyFont="1" applyFill="1" applyBorder="1" applyAlignment="1">
      <alignment horizontal="distributed" vertical="center" wrapText="1" indent="3"/>
    </xf>
    <xf numFmtId="199" fontId="35" fillId="2" borderId="1" xfId="998" applyNumberFormat="1" applyFont="1" applyFill="1" applyBorder="1" applyAlignment="1">
      <alignment horizontal="center" vertical="center" wrapText="1"/>
    </xf>
    <xf numFmtId="0" fontId="11" fillId="3" borderId="1" xfId="0" applyFont="1" applyFill="1" applyBorder="1" applyAlignment="1" applyProtection="1">
      <alignment horizontal="left" vertical="center" wrapText="1"/>
    </xf>
    <xf numFmtId="200" fontId="11" fillId="3" borderId="1" xfId="0" applyNumberFormat="1" applyFont="1" applyFill="1" applyBorder="1" applyAlignment="1" applyProtection="1">
      <alignment horizontal="right" vertical="center" wrapText="1"/>
    </xf>
    <xf numFmtId="200" fontId="11" fillId="3" borderId="1" xfId="0" applyNumberFormat="1" applyFont="1" applyFill="1" applyBorder="1" applyAlignment="1" applyProtection="1">
      <alignment horizontal="right" vertical="center" wrapText="1"/>
      <protection locked="0"/>
    </xf>
    <xf numFmtId="200" fontId="12" fillId="3" borderId="1" xfId="0" applyNumberFormat="1" applyFont="1" applyFill="1" applyBorder="1" applyAlignment="1" applyProtection="1">
      <alignment horizontal="right" vertical="center" wrapText="1"/>
    </xf>
    <xf numFmtId="200" fontId="12" fillId="3" borderId="1" xfId="0" applyNumberFormat="1" applyFont="1" applyFill="1" applyBorder="1" applyAlignment="1" applyProtection="1">
      <alignment horizontal="right" vertical="center" wrapText="1"/>
      <protection locked="0"/>
    </xf>
    <xf numFmtId="0" fontId="37" fillId="3" borderId="11" xfId="0" applyFont="1" applyFill="1" applyBorder="1" applyAlignment="1" applyProtection="1">
      <alignment horizontal="left" vertical="center" indent="2"/>
      <protection locked="0"/>
    </xf>
    <xf numFmtId="0" fontId="10" fillId="0" borderId="0" xfId="902" applyFont="1" applyBorder="1" applyAlignment="1">
      <alignment horizontal="center" vertical="center"/>
    </xf>
    <xf numFmtId="0" fontId="28" fillId="0" borderId="0" xfId="902" applyFont="1" applyBorder="1" applyAlignment="1">
      <alignment horizontal="left" vertical="center"/>
    </xf>
    <xf numFmtId="0" fontId="28" fillId="0" borderId="0" xfId="902" applyFont="1" applyBorder="1" applyAlignment="1">
      <alignment horizontal="right" vertical="center"/>
    </xf>
    <xf numFmtId="0" fontId="26" fillId="0" borderId="1" xfId="0" applyFont="1" applyBorder="1" applyAlignment="1">
      <alignment horizontal="center" vertical="center" wrapText="1"/>
    </xf>
    <xf numFmtId="196" fontId="31" fillId="0" borderId="1" xfId="651" applyNumberFormat="1" applyFont="1" applyFill="1" applyBorder="1" applyAlignment="1">
      <alignment horizontal="left" vertical="center"/>
    </xf>
    <xf numFmtId="200" fontId="47" fillId="0" borderId="1" xfId="0" applyNumberFormat="1" applyFont="1" applyFill="1" applyBorder="1" applyAlignment="1" applyProtection="1">
      <alignment horizontal="right" vertical="center"/>
    </xf>
    <xf numFmtId="196" fontId="28" fillId="0" borderId="1" xfId="651" applyNumberFormat="1" applyFont="1" applyFill="1" applyBorder="1" applyAlignment="1">
      <alignment horizontal="left" vertical="center"/>
    </xf>
    <xf numFmtId="200" fontId="37" fillId="3" borderId="1" xfId="0" applyNumberFormat="1" applyFont="1" applyFill="1" applyBorder="1" applyAlignment="1" applyProtection="1">
      <alignment horizontal="right" vertical="center"/>
    </xf>
    <xf numFmtId="200" fontId="48" fillId="0" borderId="1" xfId="29" applyNumberFormat="1" applyFont="1" applyFill="1" applyBorder="1" applyAlignment="1" applyProtection="1">
      <alignment horizontal="right" vertical="center"/>
    </xf>
    <xf numFmtId="200" fontId="47" fillId="0" borderId="1" xfId="29" applyNumberFormat="1" applyFont="1" applyFill="1" applyBorder="1" applyAlignment="1" applyProtection="1">
      <alignment horizontal="right" vertical="center"/>
    </xf>
    <xf numFmtId="200" fontId="1" fillId="0" borderId="1" xfId="29" applyNumberFormat="1" applyFont="1" applyBorder="1" applyAlignment="1">
      <alignment horizontal="right" vertical="center"/>
    </xf>
    <xf numFmtId="200" fontId="31" fillId="0" borderId="1" xfId="651" applyNumberFormat="1" applyFont="1" applyFill="1" applyBorder="1" applyAlignment="1">
      <alignment horizontal="right" vertical="center" wrapText="1"/>
    </xf>
    <xf numFmtId="200" fontId="28" fillId="0" borderId="1" xfId="0" applyNumberFormat="1" applyFont="1" applyBorder="1" applyAlignment="1">
      <alignment horizontal="right" vertical="center" wrapText="1"/>
    </xf>
    <xf numFmtId="200" fontId="49" fillId="0" borderId="1" xfId="29" applyNumberFormat="1" applyFont="1" applyBorder="1" applyAlignment="1">
      <alignment horizontal="right" vertical="center"/>
    </xf>
    <xf numFmtId="200" fontId="28" fillId="0" borderId="1" xfId="651" applyNumberFormat="1" applyFont="1" applyFill="1" applyBorder="1" applyAlignment="1">
      <alignment horizontal="right" vertical="center" wrapText="1"/>
    </xf>
    <xf numFmtId="0" fontId="31" fillId="0" borderId="1" xfId="651" applyFont="1" applyFill="1" applyBorder="1" applyAlignment="1">
      <alignment horizontal="center" vertical="center"/>
    </xf>
    <xf numFmtId="0" fontId="7" fillId="0" borderId="0" xfId="998" applyFont="1" applyFill="1" applyAlignment="1">
      <alignment horizontal="center" vertical="center" wrapText="1"/>
    </xf>
    <xf numFmtId="0" fontId="12" fillId="0" borderId="0" xfId="998" applyFont="1" applyFill="1">
      <alignment vertical="center"/>
    </xf>
    <xf numFmtId="199" fontId="8" fillId="0" borderId="0" xfId="998" applyNumberFormat="1" applyFill="1">
      <alignment vertical="center"/>
    </xf>
    <xf numFmtId="0" fontId="28" fillId="0" borderId="0" xfId="998" applyFont="1" applyFill="1">
      <alignment vertical="center"/>
    </xf>
    <xf numFmtId="199" fontId="27" fillId="0" borderId="0" xfId="998" applyNumberFormat="1" applyFont="1" applyFill="1" applyBorder="1" applyAlignment="1">
      <alignment horizontal="right" vertical="center"/>
    </xf>
    <xf numFmtId="49" fontId="26" fillId="0" borderId="1" xfId="0" applyNumberFormat="1" applyFont="1" applyFill="1" applyBorder="1" applyAlignment="1">
      <alignment vertical="center" wrapText="1"/>
    </xf>
    <xf numFmtId="200" fontId="26" fillId="0" borderId="1" xfId="29" applyNumberFormat="1" applyFont="1" applyFill="1" applyBorder="1" applyAlignment="1" applyProtection="1">
      <alignment horizontal="right" vertical="center" wrapText="1" shrinkToFit="1"/>
      <protection locked="0"/>
    </xf>
    <xf numFmtId="201" fontId="26" fillId="0" borderId="1" xfId="38" applyNumberFormat="1" applyFont="1" applyFill="1" applyBorder="1" applyAlignment="1" applyProtection="1">
      <alignment horizontal="right" vertical="center" wrapText="1" shrinkToFit="1"/>
      <protection locked="0"/>
    </xf>
    <xf numFmtId="49" fontId="27" fillId="0" borderId="1" xfId="0" applyNumberFormat="1" applyFont="1" applyFill="1" applyBorder="1" applyAlignment="1">
      <alignment vertical="center" wrapText="1"/>
    </xf>
    <xf numFmtId="0" fontId="28" fillId="0" borderId="1" xfId="998" applyFont="1" applyFill="1" applyBorder="1">
      <alignment vertical="center"/>
    </xf>
    <xf numFmtId="49" fontId="26" fillId="0" borderId="1" xfId="0" applyNumberFormat="1" applyFont="1" applyFill="1" applyBorder="1" applyAlignment="1">
      <alignment horizontal="center" vertical="center" wrapText="1"/>
    </xf>
    <xf numFmtId="200" fontId="26" fillId="0" borderId="1" xfId="29" applyNumberFormat="1" applyFont="1" applyFill="1" applyBorder="1" applyAlignment="1" applyProtection="1">
      <alignment horizontal="right" vertical="center" wrapText="1"/>
      <protection locked="0"/>
    </xf>
    <xf numFmtId="193" fontId="12" fillId="3" borderId="1" xfId="0" applyNumberFormat="1" applyFont="1" applyFill="1" applyBorder="1" applyAlignment="1" applyProtection="1">
      <alignment horizontal="right" vertical="center" wrapText="1"/>
    </xf>
    <xf numFmtId="0" fontId="12" fillId="3" borderId="1" xfId="0" applyNumberFormat="1" applyFont="1" applyFill="1" applyBorder="1" applyAlignment="1" applyProtection="1">
      <alignment horizontal="right" vertical="center" wrapText="1"/>
      <protection locked="0"/>
    </xf>
    <xf numFmtId="0" fontId="12" fillId="3" borderId="1" xfId="0" applyNumberFormat="1" applyFont="1" applyFill="1" applyBorder="1" applyAlignment="1" applyProtection="1">
      <alignment horizontal="right" vertical="center" wrapText="1"/>
    </xf>
    <xf numFmtId="200" fontId="27" fillId="0" borderId="1" xfId="29" applyNumberFormat="1" applyFont="1" applyFill="1" applyBorder="1" applyAlignment="1" applyProtection="1">
      <alignment horizontal="right" vertical="center" wrapText="1"/>
      <protection locked="0"/>
    </xf>
    <xf numFmtId="3" fontId="12" fillId="3" borderId="1" xfId="0" applyNumberFormat="1" applyFont="1" applyFill="1" applyBorder="1" applyAlignment="1" applyProtection="1">
      <alignment horizontal="right" vertical="center" wrapText="1"/>
    </xf>
    <xf numFmtId="3" fontId="12" fillId="3" borderId="1" xfId="0" applyNumberFormat="1" applyFont="1" applyFill="1" applyBorder="1" applyAlignment="1" applyProtection="1">
      <alignment horizontal="right" vertical="center" wrapText="1"/>
      <protection locked="0"/>
    </xf>
    <xf numFmtId="200" fontId="27" fillId="0" borderId="1" xfId="29" applyNumberFormat="1" applyFont="1" applyFill="1" applyBorder="1" applyAlignment="1" applyProtection="1">
      <alignment horizontal="right" vertical="center" wrapText="1" shrinkToFit="1"/>
      <protection locked="0"/>
    </xf>
    <xf numFmtId="201" fontId="27" fillId="0" borderId="1" xfId="38" applyNumberFormat="1" applyFont="1" applyFill="1" applyBorder="1" applyAlignment="1" applyProtection="1">
      <alignment horizontal="right" vertical="center" wrapText="1" shrinkToFit="1"/>
      <protection locked="0"/>
    </xf>
    <xf numFmtId="0" fontId="31" fillId="0" borderId="1" xfId="0" applyFont="1" applyFill="1" applyBorder="1" applyAlignment="1">
      <alignment vertical="center" wrapText="1"/>
    </xf>
    <xf numFmtId="0" fontId="28" fillId="0" borderId="1" xfId="0" applyFont="1" applyFill="1" applyBorder="1" applyAlignment="1">
      <alignment vertical="center" wrapText="1"/>
    </xf>
    <xf numFmtId="0" fontId="8" fillId="3" borderId="1" xfId="0" applyNumberFormat="1" applyFont="1" applyFill="1" applyBorder="1" applyAlignment="1" applyProtection="1">
      <alignment horizontal="right" vertical="center" wrapText="1"/>
      <protection locked="0"/>
    </xf>
    <xf numFmtId="0" fontId="0" fillId="3" borderId="1" xfId="0" applyNumberFormat="1" applyFont="1" applyFill="1" applyBorder="1" applyAlignment="1" applyProtection="1">
      <alignment horizontal="right" vertical="center"/>
      <protection locked="0"/>
    </xf>
    <xf numFmtId="3" fontId="0" fillId="3" borderId="1" xfId="0" applyNumberFormat="1" applyFont="1" applyFill="1" applyBorder="1" applyAlignment="1" applyProtection="1">
      <alignment horizontal="right" vertical="center"/>
      <protection locked="0"/>
    </xf>
    <xf numFmtId="193" fontId="0" fillId="3" borderId="1" xfId="0" applyNumberFormat="1" applyFont="1" applyFill="1" applyBorder="1" applyAlignment="1" applyProtection="1">
      <alignment horizontal="right" vertical="center"/>
      <protection locked="0"/>
    </xf>
    <xf numFmtId="0" fontId="39" fillId="3" borderId="1" xfId="0" applyNumberFormat="1" applyFont="1" applyFill="1" applyBorder="1" applyAlignment="1" applyProtection="1">
      <alignment horizontal="right" vertical="center"/>
      <protection locked="0"/>
    </xf>
    <xf numFmtId="3" fontId="39" fillId="3" borderId="1" xfId="0" applyNumberFormat="1" applyFont="1" applyFill="1" applyBorder="1" applyAlignment="1" applyProtection="1">
      <alignment horizontal="right" vertical="center"/>
      <protection locked="0"/>
    </xf>
    <xf numFmtId="193" fontId="39" fillId="3" borderId="1" xfId="0" applyNumberFormat="1" applyFont="1" applyFill="1" applyBorder="1" applyAlignment="1" applyProtection="1">
      <alignment horizontal="right" vertical="center"/>
      <protection locked="0"/>
    </xf>
    <xf numFmtId="3" fontId="6" fillId="0" borderId="1" xfId="0" applyNumberFormat="1" applyFont="1" applyFill="1" applyBorder="1" applyAlignment="1" applyProtection="1">
      <alignment horizontal="right" vertical="center"/>
    </xf>
    <xf numFmtId="3" fontId="6" fillId="3" borderId="1" xfId="0" applyNumberFormat="1" applyFont="1" applyFill="1" applyBorder="1" applyAlignment="1" applyProtection="1">
      <alignment horizontal="right" vertical="center"/>
    </xf>
    <xf numFmtId="200" fontId="26" fillId="0" borderId="1" xfId="29" applyNumberFormat="1" applyFont="1" applyFill="1" applyBorder="1" applyAlignment="1" applyProtection="1">
      <alignment vertical="center" wrapText="1"/>
      <protection locked="0"/>
    </xf>
    <xf numFmtId="0" fontId="26" fillId="0" borderId="1" xfId="998" applyFont="1" applyFill="1" applyBorder="1" applyAlignment="1">
      <alignment horizontal="center" vertical="center" wrapText="1"/>
    </xf>
    <xf numFmtId="199" fontId="27" fillId="0" borderId="0" xfId="998" applyNumberFormat="1" applyFont="1" applyFill="1" applyBorder="1" applyAlignment="1">
      <alignment horizontal="left" vertical="center"/>
    </xf>
    <xf numFmtId="0" fontId="26" fillId="0" borderId="1" xfId="998" applyFont="1" applyFill="1" applyBorder="1" applyAlignment="1" applyProtection="1">
      <alignment horizontal="center" vertical="center" wrapText="1"/>
    </xf>
    <xf numFmtId="0" fontId="26" fillId="0" borderId="1" xfId="998" applyNumberFormat="1" applyFont="1" applyFill="1" applyBorder="1" applyAlignment="1" applyProtection="1">
      <alignment vertical="center" wrapText="1"/>
    </xf>
    <xf numFmtId="201" fontId="8" fillId="0" borderId="1" xfId="998" applyNumberFormat="1" applyFill="1" applyBorder="1" applyProtection="1">
      <alignment vertical="center"/>
    </xf>
    <xf numFmtId="0" fontId="27" fillId="0" borderId="1" xfId="998" applyNumberFormat="1" applyFont="1" applyFill="1" applyBorder="1" applyAlignment="1" applyProtection="1">
      <alignment vertical="center" wrapText="1"/>
    </xf>
    <xf numFmtId="0" fontId="8" fillId="2" borderId="1" xfId="998" applyFill="1" applyBorder="1" applyProtection="1">
      <alignment vertical="center"/>
    </xf>
    <xf numFmtId="49" fontId="26" fillId="0" borderId="1" xfId="0" applyNumberFormat="1" applyFont="1" applyFill="1" applyBorder="1" applyAlignment="1" applyProtection="1">
      <alignment horizontal="distributed" vertical="center" wrapText="1"/>
    </xf>
    <xf numFmtId="0" fontId="27" fillId="0" borderId="1" xfId="554" applyFont="1" applyFill="1" applyBorder="1" applyAlignment="1" applyProtection="1">
      <alignment horizontal="left" vertical="center" wrapText="1"/>
    </xf>
    <xf numFmtId="200" fontId="11" fillId="0" borderId="1" xfId="0" applyNumberFormat="1" applyFont="1" applyFill="1" applyBorder="1" applyAlignment="1" applyProtection="1">
      <alignment horizontal="right" vertical="center" wrapText="1"/>
    </xf>
    <xf numFmtId="200" fontId="11" fillId="0" borderId="1" xfId="0" applyNumberFormat="1" applyFont="1" applyFill="1" applyBorder="1" applyAlignment="1" applyProtection="1">
      <alignment horizontal="right" vertical="center" wrapText="1"/>
      <protection locked="0"/>
    </xf>
    <xf numFmtId="0" fontId="26" fillId="0" borderId="1" xfId="998" applyNumberFormat="1" applyFont="1" applyFill="1" applyBorder="1" applyAlignment="1" applyProtection="1">
      <alignment horizontal="distributed" vertical="center"/>
    </xf>
    <xf numFmtId="0" fontId="26" fillId="0" borderId="0" xfId="998" applyFont="1" applyFill="1" applyAlignment="1">
      <alignment horizontal="center" vertical="center" wrapText="1"/>
    </xf>
    <xf numFmtId="0" fontId="8" fillId="0" borderId="0" xfId="554" applyFill="1">
      <alignment vertical="center"/>
    </xf>
    <xf numFmtId="199" fontId="35" fillId="0" borderId="1" xfId="998" applyNumberFormat="1" applyFont="1" applyFill="1" applyBorder="1" applyAlignment="1">
      <alignment horizontal="center" vertical="center" wrapText="1"/>
    </xf>
    <xf numFmtId="0" fontId="35" fillId="0" borderId="1" xfId="998" applyFont="1" applyFill="1" applyBorder="1" applyAlignment="1">
      <alignment horizontal="center" vertical="center" wrapText="1"/>
    </xf>
    <xf numFmtId="199" fontId="26" fillId="0" borderId="0" xfId="998" applyNumberFormat="1" applyFont="1" applyFill="1" applyAlignment="1">
      <alignment horizontal="center" vertical="center" wrapText="1"/>
    </xf>
    <xf numFmtId="200" fontId="27" fillId="0" borderId="1" xfId="313" applyNumberFormat="1" applyFont="1" applyFill="1" applyBorder="1" applyAlignment="1" applyProtection="1">
      <alignment vertical="center" wrapText="1"/>
    </xf>
    <xf numFmtId="0" fontId="8" fillId="0" borderId="1" xfId="998" applyFont="1" applyFill="1" applyBorder="1">
      <alignment vertical="center"/>
    </xf>
    <xf numFmtId="201" fontId="8" fillId="0" borderId="1" xfId="998" applyNumberFormat="1" applyFill="1" applyBorder="1">
      <alignment vertical="center"/>
    </xf>
    <xf numFmtId="0" fontId="37" fillId="0" borderId="0" xfId="554" applyFont="1" applyFill="1" applyAlignment="1">
      <alignment horizontal="center" vertical="center"/>
    </xf>
    <xf numFmtId="49" fontId="27" fillId="0" borderId="1" xfId="313" applyNumberFormat="1" applyFont="1" applyFill="1" applyBorder="1" applyAlignment="1" applyProtection="1">
      <alignment horizontal="left" vertical="center" wrapText="1"/>
    </xf>
    <xf numFmtId="200" fontId="8" fillId="0" borderId="1" xfId="29" applyNumberFormat="1" applyFont="1" applyFill="1" applyBorder="1" applyAlignment="1" applyProtection="1">
      <alignment horizontal="right" vertical="center" wrapText="1"/>
      <protection locked="0"/>
    </xf>
    <xf numFmtId="200" fontId="35" fillId="0" borderId="1" xfId="29" applyNumberFormat="1" applyFont="1" applyFill="1" applyBorder="1" applyAlignment="1" applyProtection="1">
      <alignment horizontal="right" vertical="center" wrapText="1"/>
      <protection locked="0"/>
    </xf>
    <xf numFmtId="200" fontId="11" fillId="3" borderId="1" xfId="0" applyNumberFormat="1" applyFont="1" applyFill="1" applyBorder="1" applyAlignment="1" applyProtection="1">
      <alignment horizontal="right" vertical="center"/>
      <protection locked="0"/>
    </xf>
    <xf numFmtId="0" fontId="27" fillId="0" borderId="1" xfId="998" applyNumberFormat="1" applyFont="1" applyFill="1" applyBorder="1" applyAlignment="1">
      <alignment horizontal="left" vertical="center" wrapText="1"/>
    </xf>
    <xf numFmtId="200" fontId="12" fillId="3" borderId="1" xfId="0" applyNumberFormat="1" applyFont="1" applyFill="1" applyBorder="1" applyAlignment="1" applyProtection="1">
      <alignment horizontal="right" vertical="center"/>
      <protection locked="0"/>
    </xf>
    <xf numFmtId="0" fontId="27" fillId="0" borderId="15" xfId="998" applyNumberFormat="1" applyFont="1" applyFill="1" applyBorder="1" applyAlignment="1">
      <alignment horizontal="left" vertical="center" wrapText="1"/>
    </xf>
    <xf numFmtId="200" fontId="39" fillId="3" borderId="15" xfId="0" applyNumberFormat="1" applyFont="1" applyFill="1" applyBorder="1" applyAlignment="1" applyProtection="1">
      <alignment horizontal="right" vertical="center"/>
      <protection locked="0"/>
    </xf>
    <xf numFmtId="0" fontId="27" fillId="0" borderId="1" xfId="998" applyNumberFormat="1" applyFont="1" applyFill="1" applyBorder="1" applyAlignment="1">
      <alignment vertical="center" wrapText="1"/>
    </xf>
    <xf numFmtId="200" fontId="0" fillId="0" borderId="0" xfId="0" applyNumberFormat="1" applyFill="1" applyAlignment="1"/>
    <xf numFmtId="0" fontId="27" fillId="0" borderId="15" xfId="998" applyNumberFormat="1" applyFont="1" applyFill="1" applyBorder="1" applyAlignment="1">
      <alignment vertical="center" wrapText="1"/>
    </xf>
    <xf numFmtId="200" fontId="27" fillId="0" borderId="15" xfId="29" applyNumberFormat="1" applyFont="1" applyFill="1" applyBorder="1" applyAlignment="1" applyProtection="1">
      <alignment horizontal="right" vertical="center" wrapText="1"/>
      <protection locked="0"/>
    </xf>
    <xf numFmtId="0" fontId="26" fillId="0" borderId="1" xfId="998" applyFont="1" applyFill="1" applyBorder="1" applyAlignment="1">
      <alignment horizontal="left" vertical="center" wrapText="1"/>
    </xf>
    <xf numFmtId="0" fontId="26" fillId="0" borderId="1" xfId="998" applyNumberFormat="1" applyFont="1" applyFill="1" applyBorder="1" applyAlignment="1">
      <alignment horizontal="left" vertical="center" wrapText="1"/>
    </xf>
    <xf numFmtId="0" fontId="26" fillId="0" borderId="1" xfId="998" applyFont="1" applyFill="1" applyBorder="1" applyAlignment="1">
      <alignment horizontal="distributed" vertical="center" wrapText="1" indent="2"/>
    </xf>
    <xf numFmtId="3" fontId="0" fillId="0" borderId="0" xfId="0" applyNumberFormat="1" applyFill="1" applyAlignment="1"/>
    <xf numFmtId="0" fontId="0" fillId="0" borderId="0" xfId="0" applyFill="1" applyAlignment="1" applyProtection="1"/>
    <xf numFmtId="0" fontId="26" fillId="2" borderId="0" xfId="998" applyFont="1" applyFill="1" applyAlignment="1" applyProtection="1">
      <alignment horizontal="center" vertical="center" wrapText="1"/>
    </xf>
    <xf numFmtId="0" fontId="27" fillId="2" borderId="0" xfId="998" applyFont="1" applyFill="1" applyProtection="1">
      <alignment vertical="center"/>
    </xf>
    <xf numFmtId="0" fontId="8" fillId="0" borderId="0" xfId="554" applyFill="1" applyProtection="1">
      <alignment vertical="center"/>
    </xf>
    <xf numFmtId="199" fontId="8" fillId="2" borderId="0" xfId="998" applyNumberFormat="1" applyFill="1" applyProtection="1">
      <alignment vertical="center"/>
    </xf>
    <xf numFmtId="0" fontId="0" fillId="0" borderId="0" xfId="0" applyAlignment="1" applyProtection="1"/>
    <xf numFmtId="0" fontId="50" fillId="0" borderId="0" xfId="998" applyFont="1" applyFill="1" applyProtection="1">
      <alignment vertical="center"/>
    </xf>
    <xf numFmtId="0" fontId="41" fillId="0" borderId="0" xfId="998" applyFont="1" applyFill="1" applyProtection="1">
      <alignment vertical="center"/>
    </xf>
    <xf numFmtId="199" fontId="26" fillId="0" borderId="0" xfId="998" applyNumberFormat="1" applyFont="1" applyFill="1" applyAlignment="1" applyProtection="1">
      <alignment horizontal="center" vertical="center" wrapText="1"/>
    </xf>
    <xf numFmtId="0" fontId="37" fillId="0" borderId="0" xfId="554" applyFont="1" applyFill="1" applyAlignment="1" applyProtection="1">
      <alignment horizontal="center" vertical="center"/>
    </xf>
    <xf numFmtId="0" fontId="0" fillId="0" borderId="0" xfId="0" applyFill="1" applyBorder="1" applyAlignment="1"/>
    <xf numFmtId="0" fontId="12" fillId="0" borderId="0" xfId="0" applyFont="1" applyFill="1" applyBorder="1" applyAlignment="1"/>
    <xf numFmtId="0" fontId="51" fillId="0" borderId="0" xfId="0" applyFont="1" applyFill="1" applyBorder="1" applyAlignment="1">
      <alignment horizontal="center" vertical="center"/>
    </xf>
    <xf numFmtId="0" fontId="52" fillId="0" borderId="0" xfId="0" applyFont="1" applyFill="1" applyBorder="1" applyAlignment="1">
      <alignment horizontal="left" vertical="center" wrapText="1"/>
    </xf>
  </cellXfs>
  <cellStyles count="1333">
    <cellStyle name="常规" xfId="0" builtinId="0"/>
    <cellStyle name="货币[0]" xfId="1" builtinId="7"/>
    <cellStyle name="常规 435" xfId="2"/>
    <cellStyle name="常规 440" xfId="3"/>
    <cellStyle name="链接单元格 5" xfId="4"/>
    <cellStyle name="20% - 强调文字颜色 3" xfId="5" builtinId="38"/>
    <cellStyle name="货币" xfId="6" builtinId="4"/>
    <cellStyle name="_ET_STYLE_NoName_00__Book1_1 2 2 2" xfId="7"/>
    <cellStyle name="部门 4" xfId="8"/>
    <cellStyle name="常规 2 2 4" xfId="9"/>
    <cellStyle name="输入" xfId="10" builtinId="20"/>
    <cellStyle name="强调文字颜色 2 3 2" xfId="11"/>
    <cellStyle name="Accent5 9" xfId="12"/>
    <cellStyle name="汇总 6" xfId="13"/>
    <cellStyle name="百分比 2 8 2" xfId="14"/>
    <cellStyle name="Accent1 5" xfId="15"/>
    <cellStyle name="args.style" xfId="16"/>
    <cellStyle name="好 3 2 2" xfId="17"/>
    <cellStyle name="_Book1_2 2" xfId="18"/>
    <cellStyle name="常规 3 2 3 2" xfId="19"/>
    <cellStyle name="适中 5 2" xfId="20"/>
    <cellStyle name="Accent2 - 20% 2" xfId="21"/>
    <cellStyle name="常规 3 4 3" xfId="22"/>
    <cellStyle name="Accent2 - 40%" xfId="23"/>
    <cellStyle name="千位分隔[0]" xfId="24" builtinId="6"/>
    <cellStyle name="常规 26 2" xfId="25"/>
    <cellStyle name="40% - 强调文字颜色 3" xfId="26" builtinId="39"/>
    <cellStyle name="差" xfId="27" builtinId="27"/>
    <cellStyle name="常规 7 3" xfId="28"/>
    <cellStyle name="千位分隔" xfId="29" builtinId="3"/>
    <cellStyle name="60% - 强调文字颜色 3" xfId="30" builtinId="40"/>
    <cellStyle name="Accent6 4" xfId="31"/>
    <cellStyle name="日期" xfId="32"/>
    <cellStyle name="60% - 强调文字颜色 6 3 2" xfId="33"/>
    <cellStyle name="Accent2 - 60%" xfId="34"/>
    <cellStyle name="超链接" xfId="35" builtinId="8"/>
    <cellStyle name="好_0605石屏县 2 2" xfId="36"/>
    <cellStyle name="Input [yellow] 4" xfId="37"/>
    <cellStyle name="百分比" xfId="38" builtinId="5"/>
    <cellStyle name="60% - 强调文字颜色 4 2 2 2" xfId="39"/>
    <cellStyle name="好_2007年地州资金往来对账表 3" xfId="40"/>
    <cellStyle name="已访问的超链接" xfId="41" builtinId="9"/>
    <cellStyle name="差_Book1 2" xfId="42"/>
    <cellStyle name="Accent4 5" xfId="43"/>
    <cellStyle name="_ET_STYLE_NoName_00__Sheet3" xfId="44"/>
    <cellStyle name="60% - 强调文字颜色 2 3" xfId="45"/>
    <cellStyle name="注释" xfId="46" builtinId="10"/>
    <cellStyle name="常规 6" xfId="47"/>
    <cellStyle name="60% - 强调文字颜色 2" xfId="48" builtinId="36"/>
    <cellStyle name="Accent5 - 60% 2 2" xfId="49"/>
    <cellStyle name="Accent6 3" xfId="50"/>
    <cellStyle name="标题 4" xfId="51" builtinId="19"/>
    <cellStyle name="Accent3 4 2" xfId="52"/>
    <cellStyle name="百分比 7" xfId="53"/>
    <cellStyle name="解释性文本 2 2" xfId="54"/>
    <cellStyle name="常规 6 5" xfId="55"/>
    <cellStyle name="常规 4 2 2 3" xfId="56"/>
    <cellStyle name="警告文本" xfId="57" builtinId="11"/>
    <cellStyle name="常规 5 2" xfId="58"/>
    <cellStyle name="60% - 强调文字颜色 2 2 2" xfId="59"/>
    <cellStyle name="标题" xfId="60" builtinId="15"/>
    <cellStyle name="Accent1 - 60% 2 2" xfId="61"/>
    <cellStyle name="标题 1 5 2" xfId="62"/>
    <cellStyle name="解释性文本" xfId="63" builtinId="53"/>
    <cellStyle name="标题 1" xfId="64" builtinId="16"/>
    <cellStyle name="百分比 4" xfId="65"/>
    <cellStyle name="常规 5 2 2" xfId="66"/>
    <cellStyle name="差 7" xfId="67"/>
    <cellStyle name="0,0_x000d__x000a_NA_x000d__x000a_" xfId="68"/>
    <cellStyle name="60% - 强调文字颜色 2 2 2 2" xfId="69"/>
    <cellStyle name="标题 2" xfId="70" builtinId="17"/>
    <cellStyle name="百分比 5" xfId="71"/>
    <cellStyle name="Accent4 2 2" xfId="72"/>
    <cellStyle name="60% - 强调文字颜色 1" xfId="73" builtinId="32"/>
    <cellStyle name="Accent6 2" xfId="74"/>
    <cellStyle name="标题 3" xfId="75" builtinId="18"/>
    <cellStyle name="百分比 6" xfId="76"/>
    <cellStyle name="60% - 强调文字颜色 4" xfId="77" builtinId="44"/>
    <cellStyle name="Accent6 5" xfId="78"/>
    <cellStyle name="输出" xfId="79" builtinId="21"/>
    <cellStyle name="计算" xfId="80" builtinId="22"/>
    <cellStyle name="40% - 强调文字颜色 4 2" xfId="81"/>
    <cellStyle name="检查单元格" xfId="82" builtinId="23"/>
    <cellStyle name="20% - 强调文字颜色 6" xfId="83" builtinId="50"/>
    <cellStyle name="常规 8 3" xfId="84"/>
    <cellStyle name="常规 443" xfId="85"/>
    <cellStyle name="常规 2 2 2 5" xfId="86"/>
    <cellStyle name="强调文字颜色 2" xfId="87" builtinId="33"/>
    <cellStyle name="标题 4 5 3" xfId="88"/>
    <cellStyle name="PSHeading 4" xfId="89"/>
    <cellStyle name="链接单元格" xfId="90" builtinId="24"/>
    <cellStyle name="差_0605石屏" xfId="91"/>
    <cellStyle name="汇总" xfId="92" builtinId="25"/>
    <cellStyle name="60% - 强调文字颜色 4 2 3" xfId="93"/>
    <cellStyle name="好" xfId="94" builtinId="26"/>
    <cellStyle name="输出 3 3" xfId="95"/>
    <cellStyle name="适中" xfId="96" builtinId="28"/>
    <cellStyle name="20% - 强调文字颜色 3 3" xfId="97"/>
    <cellStyle name="适中 8" xfId="98"/>
    <cellStyle name="20% - 强调文字颜色 5" xfId="99" builtinId="46"/>
    <cellStyle name="链接单元格 7" xfId="100"/>
    <cellStyle name="常规 8 2" xfId="101"/>
    <cellStyle name="常规 442" xfId="102"/>
    <cellStyle name="常规 2 2 2 4" xfId="103"/>
    <cellStyle name="强调文字颜色 1" xfId="104" builtinId="29"/>
    <cellStyle name="千位分隔 6 2" xfId="105"/>
    <cellStyle name="标题 4 5 2" xfId="106"/>
    <cellStyle name="编号 3 2" xfId="107"/>
    <cellStyle name="20% - 强调文字颜色 1" xfId="108" builtinId="30"/>
    <cellStyle name="链接单元格 3" xfId="109"/>
    <cellStyle name="常规 433" xfId="110"/>
    <cellStyle name="常规 428" xfId="111"/>
    <cellStyle name="40% - 强调文字颜色 1" xfId="112" builtinId="31"/>
    <cellStyle name="标题 5 4" xfId="113"/>
    <cellStyle name="Accent6 - 20% 2 2" xfId="114"/>
    <cellStyle name="汇总 3 3" xfId="115"/>
    <cellStyle name="20% - 强调文字颜色 2" xfId="116" builtinId="34"/>
    <cellStyle name="链接单元格 4" xfId="117"/>
    <cellStyle name="常规 434" xfId="118"/>
    <cellStyle name="常规 429" xfId="119"/>
    <cellStyle name="40% - 强调文字颜色 2" xfId="120" builtinId="35"/>
    <cellStyle name="差_11大理 2 2" xfId="121"/>
    <cellStyle name="强调文字颜色 3" xfId="122" builtinId="37"/>
    <cellStyle name="Accent2 - 40% 2" xfId="123"/>
    <cellStyle name="检查单元格 3 4" xfId="124"/>
    <cellStyle name="好_2008年地州对账表(国库资金）" xfId="125"/>
    <cellStyle name="Accent2 - 40% 3" xfId="126"/>
    <cellStyle name="PSChar" xfId="127"/>
    <cellStyle name="强调文字颜色 4" xfId="128" builtinId="41"/>
    <cellStyle name="20% - 强调文字颜色 4" xfId="129" builtinId="42"/>
    <cellStyle name="链接单元格 6" xfId="130"/>
    <cellStyle name="常规 441" xfId="131"/>
    <cellStyle name="常规 436" xfId="132"/>
    <cellStyle name="40% - 强调文字颜色 4" xfId="133" builtinId="43"/>
    <cellStyle name="强调文字颜色 5" xfId="134" builtinId="45"/>
    <cellStyle name="常规_exceltmp1 2" xfId="135"/>
    <cellStyle name="计算 4" xfId="136"/>
    <cellStyle name="常规 2 5 3 2" xfId="137"/>
    <cellStyle name="60% - 强调文字颜色 5 2 2 2" xfId="138"/>
    <cellStyle name="40% - 强调文字颜色 5" xfId="139" builtinId="47"/>
    <cellStyle name="标题 1 4 2" xfId="140"/>
    <cellStyle name="60% - 强调文字颜色 5" xfId="141" builtinId="48"/>
    <cellStyle name="Accent6 6" xfId="142"/>
    <cellStyle name="强调文字颜色 6" xfId="143" builtinId="49"/>
    <cellStyle name="40% - 强调文字颜色 6" xfId="144" builtinId="51"/>
    <cellStyle name="_弱电系统设备配置报价清单" xfId="145"/>
    <cellStyle name="标题 1 4 3" xfId="146"/>
    <cellStyle name="60% - 强调文字颜色 6" xfId="147" builtinId="52"/>
    <cellStyle name="Accent6 7" xfId="148"/>
    <cellStyle name="_Book1_2 3" xfId="149"/>
    <cellStyle name="常规 2 12 2" xfId="150"/>
    <cellStyle name="Accent2 - 20% 3" xfId="151"/>
    <cellStyle name="适中 5 3" xfId="152"/>
    <cellStyle name="_ET_STYLE_NoName_00__Book1" xfId="153"/>
    <cellStyle name="_ET_STYLE_NoName_00_" xfId="154"/>
    <cellStyle name="_Book1_1" xfId="155"/>
    <cellStyle name="_20100326高清市院遂宁检察院1080P配置清单26日改" xfId="156"/>
    <cellStyle name="_Book1_2 2 2" xfId="157"/>
    <cellStyle name="Accent2 - 20% 2 2" xfId="158"/>
    <cellStyle name="百分比 2 2 4" xfId="159"/>
    <cellStyle name="_Book1_2 2 3" xfId="160"/>
    <cellStyle name="百分比 2 10 2" xfId="161"/>
    <cellStyle name="常规 2 5 4 2" xfId="162"/>
    <cellStyle name="百分比 2 2 5" xfId="163"/>
    <cellStyle name="_Book1_2 2 2 2" xfId="164"/>
    <cellStyle name="百分比 2 2 4 2" xfId="165"/>
    <cellStyle name="_Book1_3 2" xfId="166"/>
    <cellStyle name="超级链接 2 2" xfId="167"/>
    <cellStyle name="常规 2 7 2" xfId="168"/>
    <cellStyle name="_Book1" xfId="169"/>
    <cellStyle name="_Book1_2" xfId="170"/>
    <cellStyle name="常规 3 2 3" xfId="171"/>
    <cellStyle name="Accent2 - 20%" xfId="172"/>
    <cellStyle name="适中 5" xfId="173"/>
    <cellStyle name="差_2008年地州对账表(国库资金） 3" xfId="174"/>
    <cellStyle name="_Book1_2 3 2" xfId="175"/>
    <cellStyle name="常规 2 16" xfId="176"/>
    <cellStyle name="百分比 2 3 4" xfId="177"/>
    <cellStyle name="_Book1_2 4" xfId="178"/>
    <cellStyle name="_Book1_3" xfId="179"/>
    <cellStyle name="超级链接 2" xfId="180"/>
    <cellStyle name="Accent1 4 2" xfId="181"/>
    <cellStyle name="常规 2 3 3 2" xfId="182"/>
    <cellStyle name="_ET_STYLE_NoName_00__Book1_1" xfId="183"/>
    <cellStyle name="Accent5 - 60% 3" xfId="184"/>
    <cellStyle name="常规 2 3 3 2 2" xfId="185"/>
    <cellStyle name="_ET_STYLE_NoName_00__Book1_1 2" xfId="186"/>
    <cellStyle name="_ET_STYLE_NoName_00__Book1_1 2 2" xfId="187"/>
    <cellStyle name="Percent [2]" xfId="188"/>
    <cellStyle name="百分比 2 7 2" xfId="189"/>
    <cellStyle name="_ET_STYLE_NoName_00__Book1_1 2 3" xfId="190"/>
    <cellStyle name="标题 2 2 2 2" xfId="191"/>
    <cellStyle name="_ET_STYLE_NoName_00__Book1_1 3" xfId="192"/>
    <cellStyle name="_ET_STYLE_NoName_00__Book1_1 3 2" xfId="193"/>
    <cellStyle name="超级链接" xfId="194"/>
    <cellStyle name="Accent1 4" xfId="195"/>
    <cellStyle name="_ET_STYLE_NoName_00__Book1_1 4" xfId="196"/>
    <cellStyle name="_关闭破产企业已移交地方管理中小学校退休教师情况明细表(1)" xfId="197"/>
    <cellStyle name="Accent5 4" xfId="198"/>
    <cellStyle name="0,0_x005f_x000d__x005f_x000a_NA_x005f_x000d__x005f_x000a_" xfId="199"/>
    <cellStyle name="警告文本 4 2" xfId="200"/>
    <cellStyle name="20% - 强调文字颜色 1 2" xfId="201"/>
    <cellStyle name="链接单元格 3 2 2" xfId="202"/>
    <cellStyle name="常规 11 4" xfId="203"/>
    <cellStyle name="20% - 强调文字颜色 1 2 2" xfId="204"/>
    <cellStyle name="强调文字颜色 2 2 2 2" xfId="205"/>
    <cellStyle name="20% - 强调文字颜色 1 3" xfId="206"/>
    <cellStyle name="Accent1 - 20% 2" xfId="207"/>
    <cellStyle name="20% - 强调文字颜色 2 2" xfId="208"/>
    <cellStyle name="20% - 强调文字颜色 2 2 2" xfId="209"/>
    <cellStyle name="20% - 强调文字颜色 2 3" xfId="210"/>
    <cellStyle name="60% - 强调文字颜色 3 2 2 2" xfId="211"/>
    <cellStyle name="常规 3 2 5" xfId="212"/>
    <cellStyle name="20% - 强调文字颜色 3 2" xfId="213"/>
    <cellStyle name="适中 7" xfId="214"/>
    <cellStyle name="20% - 强调文字颜色 3 2 2" xfId="215"/>
    <cellStyle name="常规 3 3 5" xfId="216"/>
    <cellStyle name="20% - 强调文字颜色 4 2" xfId="217"/>
    <cellStyle name="Mon閠aire_!!!GO" xfId="218"/>
    <cellStyle name="常规 3 3 5 2" xfId="219"/>
    <cellStyle name="20% - 强调文字颜色 4 2 2" xfId="220"/>
    <cellStyle name="常规 3 3 6" xfId="221"/>
    <cellStyle name="20% - 强调文字颜色 4 3" xfId="222"/>
    <cellStyle name="Accent6 - 60% 2 2" xfId="223"/>
    <cellStyle name="20% - 强调文字颜色 5 2" xfId="224"/>
    <cellStyle name="20% - 强调文字颜色 5 2 2" xfId="225"/>
    <cellStyle name="20% - 强调文字颜色 5 3" xfId="226"/>
    <cellStyle name="20% - 强调文字颜色 6 2" xfId="227"/>
    <cellStyle name="20% - 强调文字颜色 6 2 2" xfId="228"/>
    <cellStyle name="Accent6 - 20% 3" xfId="229"/>
    <cellStyle name="20% - 强调文字颜色 6 3" xfId="230"/>
    <cellStyle name="解释性文本 3 2 2" xfId="231"/>
    <cellStyle name="40% - 强调文字颜色 1 2" xfId="232"/>
    <cellStyle name="常规 4 3 5" xfId="233"/>
    <cellStyle name="40% - 强调文字颜色 1 2 2" xfId="234"/>
    <cellStyle name="常规 9 2" xfId="235"/>
    <cellStyle name="40% - 强调文字颜色 1 3" xfId="236"/>
    <cellStyle name="Accent1" xfId="237"/>
    <cellStyle name="常规 2 3 2 4" xfId="238"/>
    <cellStyle name="40% - 强调文字颜色 2 2" xfId="239"/>
    <cellStyle name="常规 2 3 2 4 2" xfId="240"/>
    <cellStyle name="40% - 强调文字颜色 2 2 2" xfId="241"/>
    <cellStyle name="常规 2 3 2 5" xfId="242"/>
    <cellStyle name="40% - 强调文字颜色 2 3" xfId="243"/>
    <cellStyle name="常规 2 3 3 4" xfId="244"/>
    <cellStyle name="40% - 强调文字颜色 3 2" xfId="245"/>
    <cellStyle name="40% - 强调文字颜色 3 2 2" xfId="246"/>
    <cellStyle name="40% - 强调文字颜色 3 3" xfId="247"/>
    <cellStyle name="千位分隔 5" xfId="248"/>
    <cellStyle name="标题 4 4" xfId="249"/>
    <cellStyle name="40% - 强调文字颜色 4 2 2" xfId="250"/>
    <cellStyle name="40% - 强调文字颜色 4 3" xfId="251"/>
    <cellStyle name="计算 3 3" xfId="252"/>
    <cellStyle name="常规_2007年云南省向人大报送政府收支预算表格式编制过程表 3 2" xfId="253"/>
    <cellStyle name="Accent6 - 20% 2" xfId="254"/>
    <cellStyle name="好 2 3" xfId="255"/>
    <cellStyle name="40% - 强调文字颜色 5 2" xfId="256"/>
    <cellStyle name="40% - 强调文字颜色 5 2 2" xfId="257"/>
    <cellStyle name="60% - 强调文字颜色 4 3" xfId="258"/>
    <cellStyle name="计算 4 2 2" xfId="259"/>
    <cellStyle name="好 2 4" xfId="260"/>
    <cellStyle name="40% - 强调文字颜色 5 3" xfId="261"/>
    <cellStyle name="适中 2 2" xfId="262"/>
    <cellStyle name="百分比 2 9" xfId="263"/>
    <cellStyle name="好 3 3" xfId="264"/>
    <cellStyle name="40% - 强调文字颜色 6 2" xfId="265"/>
    <cellStyle name="标题 2 2 4" xfId="266"/>
    <cellStyle name="40% - 强调文字颜色 6 2 2" xfId="267"/>
    <cellStyle name="Accent2 5" xfId="268"/>
    <cellStyle name="适中 2 2 2" xfId="269"/>
    <cellStyle name="百分比 2 9 2" xfId="270"/>
    <cellStyle name="好 3 4" xfId="271"/>
    <cellStyle name="40% - 强调文字颜色 6 3" xfId="272"/>
    <cellStyle name="60% - 强调文字颜色 1 2" xfId="273"/>
    <cellStyle name="输出 3 4" xfId="274"/>
    <cellStyle name="Accent6 2 2" xfId="275"/>
    <cellStyle name="60% - 强调文字颜色 1 2 2" xfId="276"/>
    <cellStyle name="60% - 强调文字颜色 1 2 2 2" xfId="277"/>
    <cellStyle name="好 7" xfId="278"/>
    <cellStyle name="标题 3 2 4" xfId="279"/>
    <cellStyle name="商品名称 2 2" xfId="280"/>
    <cellStyle name="60% - 强调文字颜色 1 2 3" xfId="281"/>
    <cellStyle name="百分比 2 3 4 2" xfId="282"/>
    <cellStyle name="60% - 强调文字颜色 1 3" xfId="283"/>
    <cellStyle name="60% - 强调文字颜色 1 3 2" xfId="284"/>
    <cellStyle name="千位分隔 2 3" xfId="285"/>
    <cellStyle name="60% - 强调文字颜色 2 2" xfId="286"/>
    <cellStyle name="输出 4 4" xfId="287"/>
    <cellStyle name="常规 5" xfId="288"/>
    <cellStyle name="Accent6 3 2" xfId="289"/>
    <cellStyle name="常规 5 3" xfId="290"/>
    <cellStyle name="60% - 强调文字颜色 2 2 3" xfId="291"/>
    <cellStyle name="Accent6 - 60%" xfId="292"/>
    <cellStyle name="常规 6 2" xfId="293"/>
    <cellStyle name="注释 2" xfId="294"/>
    <cellStyle name="60% - 强调文字颜色 2 3 2" xfId="295"/>
    <cellStyle name="60% - 强调文字颜色 3 2" xfId="296"/>
    <cellStyle name="Accent6 4 2" xfId="297"/>
    <cellStyle name="60% - 强调文字颜色 3 2 2" xfId="298"/>
    <cellStyle name="60% - 强调文字颜色 3 2 3" xfId="299"/>
    <cellStyle name="60% - 强调文字颜色 3 3" xfId="300"/>
    <cellStyle name="Accent5 - 40% 2" xfId="301"/>
    <cellStyle name="60% - 强调文字颜色 3 3 2" xfId="302"/>
    <cellStyle name="汇总 7" xfId="303"/>
    <cellStyle name="Accent5 - 40% 2 2" xfId="304"/>
    <cellStyle name="60% - 强调文字颜色 4 2" xfId="305"/>
    <cellStyle name="Accent6 5 2" xfId="306"/>
    <cellStyle name="60% - 强调文字颜色 4 2 2" xfId="307"/>
    <cellStyle name="常规 20" xfId="308"/>
    <cellStyle name="常规 15" xfId="309"/>
    <cellStyle name="60% - 强调文字颜色 4 3 2" xfId="310"/>
    <cellStyle name="60% - 强调文字颜色 5 2" xfId="311"/>
    <cellStyle name="标题 1 4 2 2" xfId="312"/>
    <cellStyle name="常规_exceltmp1" xfId="313"/>
    <cellStyle name="常规 2 5 3" xfId="314"/>
    <cellStyle name="60% - 强调文字颜色 5 2 2" xfId="315"/>
    <cellStyle name="常规 2 5 4" xfId="316"/>
    <cellStyle name="60% - 强调文字颜色 5 2 3" xfId="317"/>
    <cellStyle name="常规 2 2 2 3 2" xfId="318"/>
    <cellStyle name="百分比 2 10" xfId="319"/>
    <cellStyle name="60% - 强调文字颜色 5 3" xfId="320"/>
    <cellStyle name="常规 2 6 3" xfId="321"/>
    <cellStyle name="60% - 强调文字颜色 5 3 2" xfId="322"/>
    <cellStyle name="RowLevel_0" xfId="323"/>
    <cellStyle name="60% - 强调文字颜色 6 2" xfId="324"/>
    <cellStyle name="60% - 强调文字颜色 6 2 2" xfId="325"/>
    <cellStyle name="强调文字颜色 5 2 3" xfId="326"/>
    <cellStyle name="Header2" xfId="327"/>
    <cellStyle name="60% - 强调文字颜色 6 2 2 2" xfId="328"/>
    <cellStyle name="Header2 2" xfId="329"/>
    <cellStyle name="60% - 强调文字颜色 6 2 3" xfId="330"/>
    <cellStyle name="60% - 强调文字颜色 6 3" xfId="331"/>
    <cellStyle name="6mal" xfId="332"/>
    <cellStyle name="强调文字颜色 2 2 2" xfId="333"/>
    <cellStyle name="Accent1 - 20%" xfId="334"/>
    <cellStyle name="Accent4 9" xfId="335"/>
    <cellStyle name="Accent1 - 20% 2 2" xfId="336"/>
    <cellStyle name="常规 2 3 3 3" xfId="337"/>
    <cellStyle name="Accent5 - 20%" xfId="338"/>
    <cellStyle name="Accent1 - 20% 3" xfId="339"/>
    <cellStyle name="Accent1 - 40%" xfId="340"/>
    <cellStyle name="标题 6 2 2" xfId="341"/>
    <cellStyle name="Accent6 9" xfId="342"/>
    <cellStyle name="Accent1 - 40% 2" xfId="343"/>
    <cellStyle name="Accent1 - 40% 2 2" xfId="344"/>
    <cellStyle name="Accent1 - 40% 3" xfId="345"/>
    <cellStyle name="PSHeading 3 2" xfId="346"/>
    <cellStyle name="Accent1 - 60%" xfId="347"/>
    <cellStyle name="Accent1 - 60% 2" xfId="348"/>
    <cellStyle name="标题 1 5" xfId="349"/>
    <cellStyle name="注释 4 2 2" xfId="350"/>
    <cellStyle name="常规 17 2" xfId="351"/>
    <cellStyle name="Accent1 - 60% 3" xfId="352"/>
    <cellStyle name="标题 1 6" xfId="353"/>
    <cellStyle name="Accent1 2" xfId="354"/>
    <cellStyle name="Date 3" xfId="355"/>
    <cellStyle name="Accent1 2 2" xfId="356"/>
    <cellStyle name="Currency [0]_!!!GO" xfId="357"/>
    <cellStyle name="Accent1 3" xfId="358"/>
    <cellStyle name="Accent1 3 2" xfId="359"/>
    <cellStyle name="常规 2" xfId="360"/>
    <cellStyle name="Accent1 5 2" xfId="361"/>
    <cellStyle name="部门 3 2" xfId="362"/>
    <cellStyle name="常规 2 2 3 2" xfId="363"/>
    <cellStyle name="Accent1 6" xfId="364"/>
    <cellStyle name="sstot" xfId="365"/>
    <cellStyle name="常规 2 2 3 3" xfId="366"/>
    <cellStyle name="Accent1 7" xfId="367"/>
    <cellStyle name="常规 2 2 3 4" xfId="368"/>
    <cellStyle name="差_1110洱源 2" xfId="369"/>
    <cellStyle name="Accent1 8" xfId="370"/>
    <cellStyle name="差_1110洱源 3" xfId="371"/>
    <cellStyle name="Accent1 9" xfId="372"/>
    <cellStyle name="Accent2" xfId="373"/>
    <cellStyle name="常规 9 3" xfId="374"/>
    <cellStyle name="强调文字颜色 5 2 2 2" xfId="375"/>
    <cellStyle name="Header1 2" xfId="376"/>
    <cellStyle name="输入 2 4" xfId="377"/>
    <cellStyle name="Accent2 - 40% 2 2" xfId="378"/>
    <cellStyle name="Accent2 - 60% 2" xfId="379"/>
    <cellStyle name="日期 2" xfId="380"/>
    <cellStyle name="Accent2 - 60% 2 2" xfId="381"/>
    <cellStyle name="日期 2 2" xfId="382"/>
    <cellStyle name="Accent5 - 40% 3" xfId="383"/>
    <cellStyle name="Accent2 - 60% 3" xfId="384"/>
    <cellStyle name="日期 3" xfId="385"/>
    <cellStyle name="Accent2 2" xfId="386"/>
    <cellStyle name="Accent2 2 2" xfId="387"/>
    <cellStyle name="t" xfId="388"/>
    <cellStyle name="强调文字颜色 4 3" xfId="389"/>
    <cellStyle name="Accent2 3" xfId="390"/>
    <cellStyle name="Accent2 3 2" xfId="391"/>
    <cellStyle name="Accent2 4" xfId="392"/>
    <cellStyle name="Accent2 4 2" xfId="393"/>
    <cellStyle name="Accent2 5 2" xfId="394"/>
    <cellStyle name="百分比 2 9 2 2" xfId="395"/>
    <cellStyle name="常规 2 2 4 2" xfId="396"/>
    <cellStyle name="Accent2 6" xfId="397"/>
    <cellStyle name="Date" xfId="398"/>
    <cellStyle name="常规 2 2 11" xfId="399"/>
    <cellStyle name="百分比 2 9 3" xfId="400"/>
    <cellStyle name="Accent2 7" xfId="401"/>
    <cellStyle name="Accent2 8" xfId="402"/>
    <cellStyle name="Accent2 9" xfId="403"/>
    <cellStyle name="Accent3" xfId="404"/>
    <cellStyle name="Accent3 - 20%" xfId="405"/>
    <cellStyle name="Accent5 2" xfId="406"/>
    <cellStyle name="Milliers_!!!GO" xfId="407"/>
    <cellStyle name="Accent3 - 20% 2" xfId="408"/>
    <cellStyle name="Accent5 2 2" xfId="409"/>
    <cellStyle name="常规 2 2 7" xfId="410"/>
    <cellStyle name="百分比 4 3" xfId="411"/>
    <cellStyle name="标题 1 3" xfId="412"/>
    <cellStyle name="Accent3 - 20% 2 2" xfId="413"/>
    <cellStyle name="差_0605石屏 3" xfId="414"/>
    <cellStyle name="汇总 3" xfId="415"/>
    <cellStyle name="Accent5 6" xfId="416"/>
    <cellStyle name="标题 1 3 2" xfId="417"/>
    <cellStyle name="Accent3 - 20% 3" xfId="418"/>
    <cellStyle name="标题 1 4" xfId="419"/>
    <cellStyle name="Accent3 - 40%" xfId="420"/>
    <cellStyle name="Accent4 3 2" xfId="421"/>
    <cellStyle name="Mon閠aire [0]_!!!GO" xfId="422"/>
    <cellStyle name="好_0502通海县" xfId="423"/>
    <cellStyle name="Accent3 - 40% 2" xfId="424"/>
    <cellStyle name="Accent3 - 40% 2 2" xfId="425"/>
    <cellStyle name="Accent3 - 40% 3" xfId="426"/>
    <cellStyle name="常规 15 2 2" xfId="427"/>
    <cellStyle name="百分比 2 6 2" xfId="428"/>
    <cellStyle name="Accent4 - 60%" xfId="429"/>
    <cellStyle name="捠壿 [0.00]_Region Orders (2)" xfId="430"/>
    <cellStyle name="Accent3 - 60%" xfId="431"/>
    <cellStyle name="Accent4 5 2" xfId="432"/>
    <cellStyle name="好_M01-1 3" xfId="433"/>
    <cellStyle name="Accent3 - 60% 2" xfId="434"/>
    <cellStyle name="Accent3 - 60% 2 2" xfId="435"/>
    <cellStyle name="编号" xfId="436"/>
    <cellStyle name="常规 17 2 2" xfId="437"/>
    <cellStyle name="Accent3 - 60% 3" xfId="438"/>
    <cellStyle name="Accent3 2" xfId="439"/>
    <cellStyle name="Accent3 2 2" xfId="440"/>
    <cellStyle name="comma zerodec" xfId="441"/>
    <cellStyle name="Accent3 3" xfId="442"/>
    <cellStyle name="Accent3 3 2" xfId="443"/>
    <cellStyle name="Accent3 4" xfId="444"/>
    <cellStyle name="解释性文本 2" xfId="445"/>
    <cellStyle name="Accent3 5" xfId="446"/>
    <cellStyle name="解释性文本 3" xfId="447"/>
    <cellStyle name="Accent3 5 2" xfId="448"/>
    <cellStyle name="解释性文本 3 2" xfId="449"/>
    <cellStyle name="常规 2 2 5 2" xfId="450"/>
    <cellStyle name="Accent3 6" xfId="451"/>
    <cellStyle name="解释性文本 4" xfId="452"/>
    <cellStyle name="Moneda_96 Risk" xfId="453"/>
    <cellStyle name="解释性文本 5" xfId="454"/>
    <cellStyle name="差 2" xfId="455"/>
    <cellStyle name="Accent3 7" xfId="456"/>
    <cellStyle name="解释性文本 6" xfId="457"/>
    <cellStyle name="差 3" xfId="458"/>
    <cellStyle name="Accent3 8" xfId="459"/>
    <cellStyle name="常规 2 7 3 2" xfId="460"/>
    <cellStyle name="解释性文本 7" xfId="461"/>
    <cellStyle name="差 4" xfId="462"/>
    <cellStyle name="Accent3 9" xfId="463"/>
    <cellStyle name="百分比 2" xfId="464"/>
    <cellStyle name="Accent4" xfId="465"/>
    <cellStyle name="差 4 2 2" xfId="466"/>
    <cellStyle name="Accent4 - 20%" xfId="467"/>
    <cellStyle name="百分比 2 2 2" xfId="468"/>
    <cellStyle name="常规 2 4 2 4" xfId="469"/>
    <cellStyle name="Accent4 - 20% 2" xfId="470"/>
    <cellStyle name="百分比 2 2 2 2" xfId="471"/>
    <cellStyle name="Accent4 - 20% 2 2" xfId="472"/>
    <cellStyle name="百分比 2 2 2 2 2" xfId="473"/>
    <cellStyle name="Accent4 - 20% 3" xfId="474"/>
    <cellStyle name="强调 2 2" xfId="475"/>
    <cellStyle name="百分比 2 2 2 3" xfId="476"/>
    <cellStyle name="Accent4 - 40%" xfId="477"/>
    <cellStyle name="输入 4" xfId="478"/>
    <cellStyle name="百分比 2 4 2" xfId="479"/>
    <cellStyle name="常规 3 3" xfId="480"/>
    <cellStyle name="Accent4 - 40% 2" xfId="481"/>
    <cellStyle name="输入 4 2" xfId="482"/>
    <cellStyle name="Accent6 - 40%" xfId="483"/>
    <cellStyle name="百分比 2 4 2 2" xfId="484"/>
    <cellStyle name="常规 3 3 2" xfId="485"/>
    <cellStyle name="Accent4 - 40% 2 2" xfId="486"/>
    <cellStyle name="输入 4 2 2" xfId="487"/>
    <cellStyle name="商品名称 4" xfId="488"/>
    <cellStyle name="Accent6 - 40% 2" xfId="489"/>
    <cellStyle name="常规 3 4" xfId="490"/>
    <cellStyle name="Accent4 - 40% 3" xfId="491"/>
    <cellStyle name="输入 4 3" xfId="492"/>
    <cellStyle name="Accent4 - 60% 2" xfId="493"/>
    <cellStyle name="标题 7 4" xfId="494"/>
    <cellStyle name="Accent4 - 60% 2 2" xfId="495"/>
    <cellStyle name="Accent4 - 60% 3" xfId="496"/>
    <cellStyle name="PSSpacer" xfId="497"/>
    <cellStyle name="Accent4 2" xfId="498"/>
    <cellStyle name="Accent6" xfId="499"/>
    <cellStyle name="Accent4 3" xfId="500"/>
    <cellStyle name="New Times Roman" xfId="501"/>
    <cellStyle name="Accent4 4" xfId="502"/>
    <cellStyle name="Accent4 4 2" xfId="503"/>
    <cellStyle name="PSHeading 5" xfId="504"/>
    <cellStyle name="借出原因" xfId="505"/>
    <cellStyle name="常规 2 2 6 2" xfId="506"/>
    <cellStyle name="Accent4 6" xfId="507"/>
    <cellStyle name="百分比 4 2 2" xfId="508"/>
    <cellStyle name="标题 1 2 2" xfId="509"/>
    <cellStyle name="Accent4 7" xfId="510"/>
    <cellStyle name="标题 1 2 3" xfId="511"/>
    <cellStyle name="标题 1 2 4" xfId="512"/>
    <cellStyle name="Accent4 8" xfId="513"/>
    <cellStyle name="Accent5" xfId="514"/>
    <cellStyle name="Accent5 - 20% 2" xfId="515"/>
    <cellStyle name="常规 2 3 3 3 2" xfId="516"/>
    <cellStyle name="Accent5 - 20% 2 2" xfId="517"/>
    <cellStyle name="Input [yellow] 2 2 2" xfId="518"/>
    <cellStyle name="Accent5 - 20% 3" xfId="519"/>
    <cellStyle name="Accent5 - 40%" xfId="520"/>
    <cellStyle name="标题 2 3 3" xfId="521"/>
    <cellStyle name="Accent5 - 60%" xfId="522"/>
    <cellStyle name="常规 12" xfId="523"/>
    <cellStyle name="好 4 2" xfId="524"/>
    <cellStyle name="Accent5 - 60% 2" xfId="525"/>
    <cellStyle name="常规 12 2" xfId="526"/>
    <cellStyle name="好 4 2 2" xfId="527"/>
    <cellStyle name="Category" xfId="528"/>
    <cellStyle name="Accent5 3" xfId="529"/>
    <cellStyle name="标题 2 3" xfId="530"/>
    <cellStyle name="Category 2" xfId="531"/>
    <cellStyle name="Accent5 3 2" xfId="532"/>
    <cellStyle name="标题 3 3" xfId="533"/>
    <cellStyle name="Comma [0]_!!!GO" xfId="534"/>
    <cellStyle name="Accent5 4 2" xfId="535"/>
    <cellStyle name="Accent5 5" xfId="536"/>
    <cellStyle name="汇总 2" xfId="537"/>
    <cellStyle name="差_0605石屏 2" xfId="538"/>
    <cellStyle name="Accent5 5 2" xfId="539"/>
    <cellStyle name="汇总 2 2" xfId="540"/>
    <cellStyle name="差_0605石屏 2 2" xfId="541"/>
    <cellStyle name="标题 1 3 3" xfId="542"/>
    <cellStyle name="Accent5 7" xfId="543"/>
    <cellStyle name="汇总 4" xfId="544"/>
    <cellStyle name="标题 1 3 4" xfId="545"/>
    <cellStyle name="百分比 2 3 2 2 2" xfId="546"/>
    <cellStyle name="Accent5 8" xfId="547"/>
    <cellStyle name="汇总 5" xfId="548"/>
    <cellStyle name="Accent6 - 20%" xfId="549"/>
    <cellStyle name="Accent6 - 40% 2 2" xfId="550"/>
    <cellStyle name="标题 3 4 4" xfId="551"/>
    <cellStyle name="ColLevel_0" xfId="552"/>
    <cellStyle name="常规 3 3 3" xfId="553"/>
    <cellStyle name="常规_2007年云南省向人大报送政府收支预算表格式编制过程表" xfId="554"/>
    <cellStyle name="Accent6 - 40% 3" xfId="555"/>
    <cellStyle name="Accent6 - 60% 2" xfId="556"/>
    <cellStyle name="Accent6 - 60% 3" xfId="557"/>
    <cellStyle name="标题 1 4 4" xfId="558"/>
    <cellStyle name="Accent6 8" xfId="559"/>
    <cellStyle name="百分比 2 4 3" xfId="560"/>
    <cellStyle name="Comma_!!!GO" xfId="561"/>
    <cellStyle name="标题 3 3 2" xfId="562"/>
    <cellStyle name="分级显示列_1_Book1" xfId="563"/>
    <cellStyle name="Currency_!!!GO" xfId="564"/>
    <cellStyle name="标题 2 3 4" xfId="565"/>
    <cellStyle name="常规 13" xfId="566"/>
    <cellStyle name="好 4 3" xfId="567"/>
    <cellStyle name="Currency1" xfId="568"/>
    <cellStyle name="Date 2" xfId="569"/>
    <cellStyle name="常规 2 2 11 2" xfId="570"/>
    <cellStyle name="Date 2 2" xfId="571"/>
    <cellStyle name="Dollar (zero dec)" xfId="572"/>
    <cellStyle name="差_0502通海县 3" xfId="573"/>
    <cellStyle name="标题 2 2" xfId="574"/>
    <cellStyle name="百分比 5 2" xfId="575"/>
    <cellStyle name="常规 2 3 6" xfId="576"/>
    <cellStyle name="Grey" xfId="577"/>
    <cellStyle name="常规 5 2 2 2" xfId="578"/>
    <cellStyle name="Header1" xfId="579"/>
    <cellStyle name="强调文字颜色 5 2 2" xfId="580"/>
    <cellStyle name="Header2 2 2" xfId="581"/>
    <cellStyle name="Header2 3" xfId="582"/>
    <cellStyle name="Input [yellow]" xfId="583"/>
    <cellStyle name="千位分隔 2 4" xfId="584"/>
    <cellStyle name="Input [yellow] 2" xfId="585"/>
    <cellStyle name="千位分隔 2 4 2" xfId="586"/>
    <cellStyle name="Input [yellow] 2 2" xfId="587"/>
    <cellStyle name="Input [yellow] 2 3" xfId="588"/>
    <cellStyle name="常规 4 3 4 2" xfId="589"/>
    <cellStyle name="Input [yellow] 3" xfId="590"/>
    <cellStyle name="Input [yellow] 3 2" xfId="591"/>
    <cellStyle name="Input Cells" xfId="592"/>
    <cellStyle name="常规 2 10" xfId="593"/>
    <cellStyle name="强调文字颜色 3 3" xfId="594"/>
    <cellStyle name="Linked Cells" xfId="595"/>
    <cellStyle name="Millares [0]_96 Risk" xfId="596"/>
    <cellStyle name="标题 6 3" xfId="597"/>
    <cellStyle name="Millares_96 Risk" xfId="598"/>
    <cellStyle name="常规 2 2 2 2" xfId="599"/>
    <cellStyle name="部门 2 2" xfId="600"/>
    <cellStyle name="常规 10 41 2" xfId="601"/>
    <cellStyle name="Milliers [0]_!!!GO" xfId="602"/>
    <cellStyle name="千位分隔 2 3 2" xfId="603"/>
    <cellStyle name="Moneda [0]_96 Risk" xfId="604"/>
    <cellStyle name="标题 1 2 2 2" xfId="605"/>
    <cellStyle name="数量 3" xfId="606"/>
    <cellStyle name="Month" xfId="607"/>
    <cellStyle name="数量 3 2" xfId="608"/>
    <cellStyle name="Month 2" xfId="609"/>
    <cellStyle name="百分比 10" xfId="610"/>
    <cellStyle name="PSHeading 2" xfId="611"/>
    <cellStyle name="no dec" xfId="612"/>
    <cellStyle name="PSHeading 2 2" xfId="613"/>
    <cellStyle name="no dec 2" xfId="614"/>
    <cellStyle name="PSHeading 2 2 2" xfId="615"/>
    <cellStyle name="no dec 2 2" xfId="616"/>
    <cellStyle name="常规 450" xfId="617"/>
    <cellStyle name="百分比 3 3 2" xfId="618"/>
    <cellStyle name="PSHeading 2 3" xfId="619"/>
    <cellStyle name="no dec 3" xfId="620"/>
    <cellStyle name="Normal - Style1" xfId="621"/>
    <cellStyle name="百分比 2 5 2" xfId="622"/>
    <cellStyle name="Normal_!!!GO" xfId="623"/>
    <cellStyle name="PSInt" xfId="624"/>
    <cellStyle name="常规 2 4" xfId="625"/>
    <cellStyle name="常规 2 9 3" xfId="626"/>
    <cellStyle name="输入 3 3" xfId="627"/>
    <cellStyle name="per.style" xfId="628"/>
    <cellStyle name="t_HVAC Equipment (3)" xfId="629"/>
    <cellStyle name="常规 2 3 4" xfId="630"/>
    <cellStyle name="Percent [2] 2" xfId="631"/>
    <cellStyle name="常规 94" xfId="632"/>
    <cellStyle name="Percent_!!!GO" xfId="633"/>
    <cellStyle name="解释性文本 2 3" xfId="634"/>
    <cellStyle name="百分比 8" xfId="635"/>
    <cellStyle name="标题 5" xfId="636"/>
    <cellStyle name="Pourcentage_pldt" xfId="637"/>
    <cellStyle name="常规 2 3 2 3 2" xfId="638"/>
    <cellStyle name="强调文字颜色 4 2" xfId="639"/>
    <cellStyle name="PSChar 2" xfId="640"/>
    <cellStyle name="编号 2 2" xfId="641"/>
    <cellStyle name="PSHeading 3 3" xfId="642"/>
    <cellStyle name="PSDate" xfId="643"/>
    <cellStyle name="编号 2 2 2" xfId="644"/>
    <cellStyle name="PSDate 2" xfId="645"/>
    <cellStyle name="PSDec" xfId="646"/>
    <cellStyle name="标题 4 4 2 2" xfId="647"/>
    <cellStyle name="PSDec 2" xfId="648"/>
    <cellStyle name="常规 10" xfId="649"/>
    <cellStyle name="编号 4" xfId="650"/>
    <cellStyle name="常规 16 2" xfId="651"/>
    <cellStyle name="PSHeading" xfId="652"/>
    <cellStyle name="PSHeading 2 2 3" xfId="653"/>
    <cellStyle name="常规 451" xfId="654"/>
    <cellStyle name="PSHeading 2 4" xfId="655"/>
    <cellStyle name="PSHeading 3" xfId="656"/>
    <cellStyle name="PSInt 2" xfId="657"/>
    <cellStyle name="常规 2 4 2" xfId="658"/>
    <cellStyle name="常规 2 9 3 2" xfId="659"/>
    <cellStyle name="PSSpacer 2" xfId="660"/>
    <cellStyle name="常规 2 9" xfId="661"/>
    <cellStyle name="输入 3" xfId="662"/>
    <cellStyle name="sstot 2" xfId="663"/>
    <cellStyle name="Standard_AREAS" xfId="664"/>
    <cellStyle name="强调文字颜色 4 3 2" xfId="665"/>
    <cellStyle name="t 2" xfId="666"/>
    <cellStyle name="t_HVAC Equipment (3) 2" xfId="667"/>
    <cellStyle name="常规 2 3 4 2" xfId="668"/>
    <cellStyle name="百分比 2 11" xfId="669"/>
    <cellStyle name="百分比 2 3 5" xfId="670"/>
    <cellStyle name="千位分隔 2 2" xfId="671"/>
    <cellStyle name="百分比 2 11 2" xfId="672"/>
    <cellStyle name="解释性文本 2 2 2" xfId="673"/>
    <cellStyle name="百分比 7 2" xfId="674"/>
    <cellStyle name="标题 4 2" xfId="675"/>
    <cellStyle name="千位分隔 3" xfId="676"/>
    <cellStyle name="百分比 2 12" xfId="677"/>
    <cellStyle name="标题 10" xfId="678"/>
    <cellStyle name="差 4 2" xfId="679"/>
    <cellStyle name="百分比 2 2" xfId="680"/>
    <cellStyle name="百分比 2 2 3" xfId="681"/>
    <cellStyle name="百分比 2 2 3 2" xfId="682"/>
    <cellStyle name="百分比 2 3" xfId="683"/>
    <cellStyle name="百分比 2 3 2" xfId="684"/>
    <cellStyle name="常规_Sheet3"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百分比 2 6" xfId="697"/>
    <cellStyle name="常规 15 2" xfId="698"/>
    <cellStyle name="标题 2 2 2" xfId="699"/>
    <cellStyle name="百分比 2 7" xfId="700"/>
    <cellStyle name="常规 15 3"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标题 1 2" xfId="710"/>
    <cellStyle name="百分比 4 2" xfId="711"/>
    <cellStyle name="常规 2 2 6" xfId="712"/>
    <cellStyle name="标题 3 2" xfId="713"/>
    <cellStyle name="百分比 6 2" xfId="714"/>
    <cellStyle name="百分比 8 2" xfId="715"/>
    <cellStyle name="标题 5 2" xfId="716"/>
    <cellStyle name="解释性文本 2 4" xfId="717"/>
    <cellStyle name="百分比 9" xfId="718"/>
    <cellStyle name="标题 6" xfId="719"/>
    <cellStyle name="百分比 9 2" xfId="720"/>
    <cellStyle name="标题 6 2" xfId="721"/>
    <cellStyle name="捠壿_Region Orders (2)" xfId="722"/>
    <cellStyle name="标题1 4" xfId="723"/>
    <cellStyle name="编号 2 3" xfId="724"/>
    <cellStyle name="编号 3" xfId="725"/>
    <cellStyle name="标题 1 3 2 2" xfId="726"/>
    <cellStyle name="标题 1 5 3" xfId="727"/>
    <cellStyle name="标题 2 4 2" xfId="728"/>
    <cellStyle name="标题 1 7" xfId="729"/>
    <cellStyle name="常规 17 3" xfId="730"/>
    <cellStyle name="标题 2 3 2" xfId="731"/>
    <cellStyle name="常规 11" xfId="732"/>
    <cellStyle name="标题 2 3 2 2" xfId="733"/>
    <cellStyle name="常规 11 2" xfId="734"/>
    <cellStyle name="标题 2 4" xfId="735"/>
    <cellStyle name="标题 2 4 2 2" xfId="736"/>
    <cellStyle name="标题 3 2 2 2" xfId="737"/>
    <cellStyle name="好 5 2" xfId="738"/>
    <cellStyle name="标题 2 4 3" xfId="739"/>
    <cellStyle name="标题 2 4 4" xfId="740"/>
    <cellStyle name="标题 2 5" xfId="741"/>
    <cellStyle name="标题 2 7" xfId="742"/>
    <cellStyle name="常规 18 3" xfId="743"/>
    <cellStyle name="标题 2 5 2" xfId="744"/>
    <cellStyle name="标题 2 5 3" xfId="745"/>
    <cellStyle name="标题 2 6" xfId="746"/>
    <cellStyle name="常规 18 2" xfId="747"/>
    <cellStyle name="常规 5 42" xfId="748"/>
    <cellStyle name="标题 3 2 2" xfId="749"/>
    <cellStyle name="好 5" xfId="750"/>
    <cellStyle name="标题 3 2 3" xfId="751"/>
    <cellStyle name="好 6" xfId="752"/>
    <cellStyle name="标题 3 3 2 2" xfId="753"/>
    <cellStyle name="标题 3 4 3" xfId="754"/>
    <cellStyle name="标题 3 3 3" xfId="755"/>
    <cellStyle name="商品名称 3 2" xfId="756"/>
    <cellStyle name="标题 3 3 4" xfId="757"/>
    <cellStyle name="标题 3 4" xfId="758"/>
    <cellStyle name="标题 3 4 2" xfId="759"/>
    <cellStyle name="标题 3 4 2 2" xfId="760"/>
    <cellStyle name="标题 4 4 3" xfId="761"/>
    <cellStyle name="标题 3 5" xfId="762"/>
    <cellStyle name="标题 3 5 2" xfId="763"/>
    <cellStyle name="常规 9" xfId="764"/>
    <cellStyle name="标题 3 5 3" xfId="765"/>
    <cellStyle name="标题 3 6" xfId="766"/>
    <cellStyle name="常规 19 2" xfId="767"/>
    <cellStyle name="标题 3 7" xfId="768"/>
    <cellStyle name="数量 2 2 2" xfId="769"/>
    <cellStyle name="常规 19 3" xfId="770"/>
    <cellStyle name="标题 4 2 2" xfId="771"/>
    <cellStyle name="千位分隔 3 2" xfId="772"/>
    <cellStyle name="标题 4 2 2 2" xfId="773"/>
    <cellStyle name="千位分隔 3 2 2" xfId="774"/>
    <cellStyle name="标题 4 2 3" xfId="775"/>
    <cellStyle name="千位分隔 3 3" xfId="776"/>
    <cellStyle name="标题 4 2 4" xfId="777"/>
    <cellStyle name="标题 4 3" xfId="778"/>
    <cellStyle name="千位分隔 4" xfId="779"/>
    <cellStyle name="标题 4 3 2" xfId="780"/>
    <cellStyle name="千位分隔 4 2" xfId="781"/>
    <cellStyle name="标题 4 3 2 2" xfId="782"/>
    <cellStyle name="标题 4 3 3" xfId="783"/>
    <cellStyle name="标题 4 3 4" xfId="784"/>
    <cellStyle name="标题 4 4 2" xfId="785"/>
    <cellStyle name="千位分隔 5 2" xfId="786"/>
    <cellStyle name="标题 4 4 4" xfId="787"/>
    <cellStyle name="标题 4 5" xfId="788"/>
    <cellStyle name="千位分隔 6" xfId="789"/>
    <cellStyle name="标题 4 6" xfId="790"/>
    <cellStyle name="千位分隔 7" xfId="791"/>
    <cellStyle name="差_1110洱源" xfId="792"/>
    <cellStyle name="常规 25 2" xfId="793"/>
    <cellStyle name="标题 4 7" xfId="794"/>
    <cellStyle name="千位分隔 8"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标题 8 2" xfId="804"/>
    <cellStyle name="常规 2 7" xfId="805"/>
    <cellStyle name="标题 8 3" xfId="806"/>
    <cellStyle name="常规 2 8" xfId="807"/>
    <cellStyle name="输入 2" xfId="808"/>
    <cellStyle name="标题 9" xfId="809"/>
    <cellStyle name="标题1" xfId="810"/>
    <cellStyle name="常规 2 2 2 2 2 2" xfId="811"/>
    <cellStyle name="标题1 2" xfId="812"/>
    <cellStyle name="好_0605石屏 3" xfId="813"/>
    <cellStyle name="标题1 2 2" xfId="814"/>
    <cellStyle name="标题1 2 2 2" xfId="815"/>
    <cellStyle name="标题1 2 3" xfId="816"/>
    <cellStyle name="差 5 2" xfId="817"/>
    <cellStyle name="标题1 3" xfId="818"/>
    <cellStyle name="标题1 3 2" xfId="819"/>
    <cellStyle name="表标题" xfId="820"/>
    <cellStyle name="表标题 2" xfId="821"/>
    <cellStyle name="部门" xfId="822"/>
    <cellStyle name="常规 2 2" xfId="823"/>
    <cellStyle name="部门 2" xfId="824"/>
    <cellStyle name="常规 10 41" xfId="825"/>
    <cellStyle name="常规 2 2 2" xfId="826"/>
    <cellStyle name="部门 2 2 2" xfId="827"/>
    <cellStyle name="常规 2 2 2 2 2" xfId="828"/>
    <cellStyle name="部门 2 3" xfId="829"/>
    <cellStyle name="常规 2 2 2 3" xfId="830"/>
    <cellStyle name="部门 3" xfId="831"/>
    <cellStyle name="常规 2 2 3" xfId="832"/>
    <cellStyle name="差 2 2" xfId="833"/>
    <cellStyle name="解释性文本 5 2" xfId="834"/>
    <cellStyle name="差 2 2 2" xfId="835"/>
    <cellStyle name="差 2 3" xfId="836"/>
    <cellStyle name="解释性文本 5 3" xfId="837"/>
    <cellStyle name="差 2 4" xfId="838"/>
    <cellStyle name="差 3 2" xfId="839"/>
    <cellStyle name="警告文本 6" xfId="840"/>
    <cellStyle name="差 3 2 2" xfId="841"/>
    <cellStyle name="差_0605石屏县" xfId="842"/>
    <cellStyle name="差 3 3" xfId="843"/>
    <cellStyle name="差 3 4" xfId="844"/>
    <cellStyle name="差 4 3" xfId="845"/>
    <cellStyle name="差 4 4" xfId="846"/>
    <cellStyle name="差 5" xfId="847"/>
    <cellStyle name="差 5 3" xfId="848"/>
    <cellStyle name="差 6" xfId="849"/>
    <cellStyle name="差_0502通海县 2 2" xfId="850"/>
    <cellStyle name="差 8" xfId="851"/>
    <cellStyle name="常规 5 2 3"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差_2008年地州对账表(国库资金）" xfId="867"/>
    <cellStyle name="常规 28" xfId="868"/>
    <cellStyle name="差_2008年地州对账表(国库资金） 2" xfId="869"/>
    <cellStyle name="差_2008年地州对账表(国库资金） 2 2" xfId="870"/>
    <cellStyle name="适中 3" xfId="871"/>
    <cellStyle name="差_Book1" xfId="872"/>
    <cellStyle name="常规 2 3" xfId="873"/>
    <cellStyle name="差_M01-1" xfId="874"/>
    <cellStyle name="常规 2 9 2" xfId="875"/>
    <cellStyle name="输入 3 2" xfId="876"/>
    <cellStyle name="常规 2 3 2" xfId="877"/>
    <cellStyle name="差_M01-1 2" xfId="878"/>
    <cellStyle name="昗弨_Pacific Region P&amp;L" xfId="879"/>
    <cellStyle name="常规 2 9 2 2" xfId="880"/>
    <cellStyle name="输入 3 2 2" xfId="881"/>
    <cellStyle name="差_M01-1 2 2" xfId="882"/>
    <cellStyle name="常规 2 3 2 2" xfId="883"/>
    <cellStyle name="差_M01-1 3" xfId="884"/>
    <cellStyle name="常规 2 3 3" xfId="885"/>
    <cellStyle name="常规 10 2" xfId="886"/>
    <cellStyle name="常规 10 2 2" xfId="887"/>
    <cellStyle name="常规 10 2 2 2" xfId="888"/>
    <cellStyle name="常规 3 3 2 3" xfId="889"/>
    <cellStyle name="常规 10 2 3" xfId="890"/>
    <cellStyle name="汇总 6 2"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常规 14" xfId="899"/>
    <cellStyle name="好 4 4" xfId="900"/>
    <cellStyle name="常规 14 2" xfId="901"/>
    <cellStyle name="常规 16" xfId="902"/>
    <cellStyle name="常规 21" xfId="903"/>
    <cellStyle name="检查单元格 2 2 2" xfId="904"/>
    <cellStyle name="常规 17" xfId="905"/>
    <cellStyle name="常规 22" xfId="906"/>
    <cellStyle name="注释 4 2" xfId="907"/>
    <cellStyle name="分级显示行_1_Book1" xfId="908"/>
    <cellStyle name="常规 4 2 2 2 2" xfId="909"/>
    <cellStyle name="常规 6 4 2" xfId="910"/>
    <cellStyle name="常规 18" xfId="911"/>
    <cellStyle name="常规 23" xfId="912"/>
    <cellStyle name="注释 4 3" xfId="913"/>
    <cellStyle name="常规 18 2 2" xfId="914"/>
    <cellStyle name="常规 5 42 2" xfId="915"/>
    <cellStyle name="常规 19" xfId="916"/>
    <cellStyle name="常规 24" xfId="917"/>
    <cellStyle name="注释 4 4" xfId="918"/>
    <cellStyle name="常规 19 10" xfId="919"/>
    <cellStyle name="常规 19 2 2" xfId="920"/>
    <cellStyle name="适中 3 3" xfId="921"/>
    <cellStyle name="常规 2 10 2" xfId="922"/>
    <cellStyle name="强调文字颜色 3 3 2" xfId="923"/>
    <cellStyle name="常规 2 11" xfId="924"/>
    <cellStyle name="适中 4 3" xfId="925"/>
    <cellStyle name="常规 2 11 2" xfId="926"/>
    <cellStyle name="常规 2 12" xfId="927"/>
    <cellStyle name="常规 2 13" xfId="928"/>
    <cellStyle name="常规 2 13 2" xfId="929"/>
    <cellStyle name="常规 2 2 2 2 3" xfId="930"/>
    <cellStyle name="常规 2 2 2 4 2" xfId="931"/>
    <cellStyle name="强调文字颜色 1 2" xfId="932"/>
    <cellStyle name="常规 2 2 3 3 2" xfId="933"/>
    <cellStyle name="常规 2 2 5" xfId="934"/>
    <cellStyle name="数量" xfId="935"/>
    <cellStyle name="常规 2 3 2 2 2" xfId="936"/>
    <cellStyle name="数量 2" xfId="937"/>
    <cellStyle name="常规 2 3 2 2 2 2" xfId="938"/>
    <cellStyle name="常规 2 3 2 2 3" xfId="939"/>
    <cellStyle name="常规 2 3 2 3" xfId="940"/>
    <cellStyle name="常规 2 3 5" xfId="941"/>
    <cellStyle name="常规 2 3 5 2" xfId="942"/>
    <cellStyle name="常规 2 4 2 2" xfId="943"/>
    <cellStyle name="常规 2 4 2 2 2" xfId="944"/>
    <cellStyle name="常规 2 4 2 3" xfId="945"/>
    <cellStyle name="输出 2 2 2" xfId="946"/>
    <cellStyle name="常规 2 4 2 3 2" xfId="947"/>
    <cellStyle name="常规 2 4 3" xfId="948"/>
    <cellStyle name="常规 2 4 3 2" xfId="949"/>
    <cellStyle name="常规 2 4 4" xfId="950"/>
    <cellStyle name="常规 2 4 4 2" xfId="951"/>
    <cellStyle name="常规 2 4 5" xfId="952"/>
    <cellStyle name="常规 7 2 2" xfId="953"/>
    <cellStyle name="常规 2 5" xfId="954"/>
    <cellStyle name="常规 2 9 4" xfId="955"/>
    <cellStyle name="好_2008年地州对账表(国库资金） 2" xfId="956"/>
    <cellStyle name="输入 3 4" xfId="957"/>
    <cellStyle name="常规 2 5 2" xfId="958"/>
    <cellStyle name="常规 2 5 2 2" xfId="959"/>
    <cellStyle name="检查单元格 6" xfId="960"/>
    <cellStyle name="常规 2 5 2 2 2" xfId="961"/>
    <cellStyle name="常规 2 5 2 3" xfId="962"/>
    <cellStyle name="检查单元格 7" xfId="963"/>
    <cellStyle name="输出 3 2 2" xfId="964"/>
    <cellStyle name="常规 2 5 5" xfId="965"/>
    <cellStyle name="千位分隔 2" xfId="966"/>
    <cellStyle name="常规 7 3 2" xfId="967"/>
    <cellStyle name="常规 2 6" xfId="968"/>
    <cellStyle name="常规 2 6 2" xfId="969"/>
    <cellStyle name="常规 2 6 2 2" xfId="970"/>
    <cellStyle name="常规 2 6 2 2 2" xfId="971"/>
    <cellStyle name="常规 2 6 3 2" xfId="972"/>
    <cellStyle name="检查单元格 3 2 2" xfId="973"/>
    <cellStyle name="常规 2 6 4" xfId="974"/>
    <cellStyle name="常规 2 6 4 2" xfId="975"/>
    <cellStyle name="常规 2 7 3" xfId="976"/>
    <cellStyle name="常规 2 8 2" xfId="977"/>
    <cellStyle name="输入 2 2" xfId="978"/>
    <cellStyle name="常规 25" xfId="979"/>
    <cellStyle name="常规 30" xfId="980"/>
    <cellStyle name="常规 26" xfId="981"/>
    <cellStyle name="常规 27" xfId="982"/>
    <cellStyle name="常规 29" xfId="983"/>
    <cellStyle name="常规 3" xfId="984"/>
    <cellStyle name="输出 4 2" xfId="985"/>
    <cellStyle name="常规 3 2" xfId="986"/>
    <cellStyle name="输出 4 2 2" xfId="987"/>
    <cellStyle name="适中 4" xfId="988"/>
    <cellStyle name="常规 3 2 2" xfId="989"/>
    <cellStyle name="适中 4 2" xfId="990"/>
    <cellStyle name="常规 3 2 2 2" xfId="991"/>
    <cellStyle name="适中 6" xfId="992"/>
    <cellStyle name="常规 3 2 4" xfId="993"/>
    <cellStyle name="常规 3 2 4 2" xfId="994"/>
    <cellStyle name="常规 3 3 2 2" xfId="995"/>
    <cellStyle name="常规 3 3 2 2 2" xfId="996"/>
    <cellStyle name="常规 3 3 3 2" xfId="997"/>
    <cellStyle name="常规_2007年云南省向人大报送政府收支预算表格式编制过程表 2" xfId="998"/>
    <cellStyle name="常规 3 3 4" xfId="999"/>
    <cellStyle name="强调 3" xfId="1000"/>
    <cellStyle name="常规 3 3 4 2" xfId="1001"/>
    <cellStyle name="常规 3 4 2" xfId="1002"/>
    <cellStyle name="检查单元格 2 4" xfId="1003"/>
    <cellStyle name="常规 3 4 2 2" xfId="1004"/>
    <cellStyle name="常规 3 5" xfId="1005"/>
    <cellStyle name="常规 3 5 2" xfId="1006"/>
    <cellStyle name="常规 3 6" xfId="1007"/>
    <cellStyle name="常规 3 6 2" xfId="1008"/>
    <cellStyle name="常规 3 7" xfId="1009"/>
    <cellStyle name="常规 3 8" xfId="1010"/>
    <cellStyle name="常规 3_Book1" xfId="1011"/>
    <cellStyle name="常规 4" xfId="1012"/>
    <cellStyle name="输出 4 3" xfId="1013"/>
    <cellStyle name="常规 4 2" xfId="1014"/>
    <cellStyle name="常规 4 2 2" xfId="1015"/>
    <cellStyle name="常规 4 4" xfId="1016"/>
    <cellStyle name="常规 4 2 2 2" xfId="1017"/>
    <cellStyle name="常规 6 4" xfId="1018"/>
    <cellStyle name="常规 4 2 3" xfId="1019"/>
    <cellStyle name="常规 4 5" xfId="1020"/>
    <cellStyle name="常规 4 2 3 2" xfId="1021"/>
    <cellStyle name="常规 7 4" xfId="1022"/>
    <cellStyle name="常规 4 6" xfId="1023"/>
    <cellStyle name="常规 4 2 4" xfId="1024"/>
    <cellStyle name="常规 8 4" xfId="1025"/>
    <cellStyle name="常规 444" xfId="1026"/>
    <cellStyle name="常规 439" xfId="1027"/>
    <cellStyle name="常规 4 6 2" xfId="1028"/>
    <cellStyle name="常规 4 2 4 2" xfId="1029"/>
    <cellStyle name="常规 4 7" xfId="1030"/>
    <cellStyle name="常规 4 2 5" xfId="1031"/>
    <cellStyle name="常规 4 3" xfId="1032"/>
    <cellStyle name="常规 5 4" xfId="1033"/>
    <cellStyle name="常规 4 3 2" xfId="1034"/>
    <cellStyle name="常规 5 4 2" xfId="1035"/>
    <cellStyle name="常规 4 3 2 2" xfId="1036"/>
    <cellStyle name="常规 4 3 2 2 2" xfId="1037"/>
    <cellStyle name="常规 4 3 2 3" xfId="1038"/>
    <cellStyle name="常规 5 5" xfId="1039"/>
    <cellStyle name="常规 4 3 3" xfId="1040"/>
    <cellStyle name="常规 4 3 3 2" xfId="1041"/>
    <cellStyle name="常规 4 3 4" xfId="1042"/>
    <cellStyle name="常规 431" xfId="1043"/>
    <cellStyle name="链接单元格 2" xfId="1044"/>
    <cellStyle name="常规 432" xfId="1045"/>
    <cellStyle name="常规 448" xfId="1046"/>
    <cellStyle name="好_1110洱源 2 2" xfId="1047"/>
    <cellStyle name="常规 449" xfId="1048"/>
    <cellStyle name="常规 452" xfId="1049"/>
    <cellStyle name="常规 5 2 3 2" xfId="1050"/>
    <cellStyle name="常规 5 2 4" xfId="1051"/>
    <cellStyle name="常规 5 3 2" xfId="1052"/>
    <cellStyle name="常规 6 2 2" xfId="1053"/>
    <cellStyle name="常规 6 3" xfId="1054"/>
    <cellStyle name="常规 6 3 2" xfId="1055"/>
    <cellStyle name="常规 6 3 2 2" xfId="1056"/>
    <cellStyle name="常规 6 3 3" xfId="1057"/>
    <cellStyle name="常规 7" xfId="1058"/>
    <cellStyle name="常规 7 2" xfId="1059"/>
    <cellStyle name="常规 8" xfId="1060"/>
    <cellStyle name="注释 7" xfId="1061"/>
    <cellStyle name="常规 9 2 2" xfId="1062"/>
    <cellStyle name="常规 9 2 2 2" xfId="1063"/>
    <cellStyle name="注释 8" xfId="1064"/>
    <cellStyle name="常规 9 2 3" xfId="1065"/>
    <cellStyle name="常规 9 3 2" xfId="1066"/>
    <cellStyle name="常规 9 4" xfId="1067"/>
    <cellStyle name="常规 9 5" xfId="1068"/>
    <cellStyle name="常规 95" xfId="1069"/>
    <cellStyle name="常规_2004年基金预算(二稿)" xfId="1070"/>
    <cellStyle name="计算 2 3" xfId="1071"/>
    <cellStyle name="常规_2007年云南省向人大报送政府收支预算表格式编制过程表 2 2" xfId="1072"/>
    <cellStyle name="数量 4" xfId="1073"/>
    <cellStyle name="常规_2007年云南省向人大报送政府收支预算表格式编制过程表 2 2 2" xfId="1074"/>
    <cellStyle name="计算 2 4" xfId="1075"/>
    <cellStyle name="常规_2007年云南省向人大报送政府收支预算表格式编制过程表 2 3" xfId="1076"/>
    <cellStyle name="常规_2007年云南省向人大报送政府收支预算表格式编制过程表 2 4 2" xfId="1077"/>
    <cellStyle name="常规_表样--2016年1至7月云南省及省本级地方财政收支执行情况（国资预算）全省数据与国库一致send预算局826" xfId="1078"/>
    <cellStyle name="千位[0]_ 方正PC" xfId="1079"/>
    <cellStyle name="超级链接 3" xfId="1080"/>
    <cellStyle name="超链接 2" xfId="1081"/>
    <cellStyle name="超链接 2 2" xfId="1082"/>
    <cellStyle name="超链接 2 2 2" xfId="1083"/>
    <cellStyle name="超链接 3" xfId="1084"/>
    <cellStyle name="超链接 3 2" xfId="1085"/>
    <cellStyle name="超链接 4" xfId="1086"/>
    <cellStyle name="超链接 4 2" xfId="1087"/>
    <cellStyle name="好 2" xfId="1088"/>
    <cellStyle name="好 2 2" xfId="1089"/>
    <cellStyle name="好 2 2 2" xfId="1090"/>
    <cellStyle name="好 3" xfId="1091"/>
    <cellStyle name="好 3 2" xfId="1092"/>
    <cellStyle name="好 4" xfId="1093"/>
    <cellStyle name="好 5 3" xfId="1094"/>
    <cellStyle name="好 8" xfId="1095"/>
    <cellStyle name="好_2008年地州对账表(国库资金） 2 2" xfId="1096"/>
    <cellStyle name="商品名称 2 3" xfId="1097"/>
    <cellStyle name="好_0502通海县 2" xfId="1098"/>
    <cellStyle name="好_0502通海县 2 2" xfId="1099"/>
    <cellStyle name="好_0502通海县 3" xfId="1100"/>
    <cellStyle name="好_0605石屏" xfId="1101"/>
    <cellStyle name="好_0605石屏 2" xfId="1102"/>
    <cellStyle name="好_0605石屏 2 2" xfId="1103"/>
    <cellStyle name="好_0605石屏县" xfId="1104"/>
    <cellStyle name="好_0605石屏县 2" xfId="1105"/>
    <cellStyle name="好_0605石屏县 3" xfId="1106"/>
    <cellStyle name="好_1110洱源" xfId="1107"/>
    <cellStyle name="好_1110洱源 2" xfId="1108"/>
    <cellStyle name="解释性文本 4 3" xfId="1109"/>
    <cellStyle name="好_1110洱源 3" xfId="1110"/>
    <cellStyle name="解释性文本 4 4" xfId="1111"/>
    <cellStyle name="好_11大理" xfId="1112"/>
    <cellStyle name="好_11大理 2" xfId="1113"/>
    <cellStyle name="好_11大理 2 2" xfId="1114"/>
    <cellStyle name="好_11大理 3" xfId="1115"/>
    <cellStyle name="好_M01-1 2" xfId="1116"/>
    <cellStyle name="好_2007年地州资金往来对账表" xfId="1117"/>
    <cellStyle name="好_2007年地州资金往来对账表 2" xfId="1118"/>
    <cellStyle name="好_2007年地州资金往来对账表 2 2" xfId="1119"/>
    <cellStyle name="好_2008年地州对账表(国库资金） 3" xfId="1120"/>
    <cellStyle name="好_Book1" xfId="1121"/>
    <cellStyle name="好_Book1 2" xfId="1122"/>
    <cellStyle name="好_M01-1" xfId="1123"/>
    <cellStyle name="好_M01-1 2 2" xfId="1124"/>
    <cellStyle name="后继超级链接" xfId="1125"/>
    <cellStyle name="后继超级链接 2" xfId="1126"/>
    <cellStyle name="后继超级链接 2 2" xfId="1127"/>
    <cellStyle name="后继超级链接 3" xfId="1128"/>
    <cellStyle name="汇总 2 2 2" xfId="1129"/>
    <cellStyle name="汇总 2 2 2 2" xfId="1130"/>
    <cellStyle name="汇总 8" xfId="1131"/>
    <cellStyle name="汇总 2 2 3" xfId="1132"/>
    <cellStyle name="警告文本 2 2 2" xfId="1133"/>
    <cellStyle name="汇总 2 3" xfId="1134"/>
    <cellStyle name="检查单元格 2" xfId="1135"/>
    <cellStyle name="汇总 2 3 2" xfId="1136"/>
    <cellStyle name="检查单元格 2 2" xfId="1137"/>
    <cellStyle name="汇总 2 4" xfId="1138"/>
    <cellStyle name="检查单元格 3" xfId="1139"/>
    <cellStyle name="汇总 2 4 2" xfId="1140"/>
    <cellStyle name="检查单元格 3 2" xfId="1141"/>
    <cellStyle name="汇总 2 5" xfId="1142"/>
    <cellStyle name="检查单元格 4" xfId="1143"/>
    <cellStyle name="汇总 3 2" xfId="1144"/>
    <cellStyle name="汇总 3 2 2" xfId="1145"/>
    <cellStyle name="汇总 3 2 2 2" xfId="1146"/>
    <cellStyle name="汇总 3 2 3" xfId="1147"/>
    <cellStyle name="警告文本 3 2 2" xfId="1148"/>
    <cellStyle name="汇总 3 3 2" xfId="1149"/>
    <cellStyle name="汇总 3 4" xfId="1150"/>
    <cellStyle name="汇总 3 4 2" xfId="1151"/>
    <cellStyle name="汇总 3 5" xfId="1152"/>
    <cellStyle name="汇总 4 2" xfId="1153"/>
    <cellStyle name="汇总 4 2 2" xfId="1154"/>
    <cellStyle name="汇总 4 2 2 2" xfId="1155"/>
    <cellStyle name="汇总 4 2 3" xfId="1156"/>
    <cellStyle name="警告文本 4 2 2" xfId="1157"/>
    <cellStyle name="汇总 4 3" xfId="1158"/>
    <cellStyle name="汇总 4 3 2" xfId="1159"/>
    <cellStyle name="汇总 4 4" xfId="1160"/>
    <cellStyle name="汇总 4 4 2" xfId="1161"/>
    <cellStyle name="汇总 4 5" xfId="1162"/>
    <cellStyle name="汇总 5 2" xfId="1163"/>
    <cellStyle name="汇总 5 2 2" xfId="1164"/>
    <cellStyle name="汇总 5 3" xfId="1165"/>
    <cellStyle name="汇总 5 3 2" xfId="1166"/>
    <cellStyle name="汇总 5 4" xfId="1167"/>
    <cellStyle name="千分位_97-917" xfId="1168"/>
    <cellStyle name="汇总 7 2" xfId="1169"/>
    <cellStyle name="汇总 8 2" xfId="1170"/>
    <cellStyle name="计算 2" xfId="1171"/>
    <cellStyle name="计算 2 2" xfId="1172"/>
    <cellStyle name="计算 2 2 2" xfId="1173"/>
    <cellStyle name="计算 3" xfId="1174"/>
    <cellStyle name="计算 3 2" xfId="1175"/>
    <cellStyle name="计算 3 2 2" xfId="1176"/>
    <cellStyle name="计算 3 4" xfId="1177"/>
    <cellStyle name="计算 4 2" xfId="1178"/>
    <cellStyle name="计算 4 3" xfId="1179"/>
    <cellStyle name="计算 4 4" xfId="1180"/>
    <cellStyle name="计算 5" xfId="1181"/>
    <cellStyle name="计算 5 2" xfId="1182"/>
    <cellStyle name="计算 5 3" xfId="1183"/>
    <cellStyle name="计算 6" xfId="1184"/>
    <cellStyle name="计算 7" xfId="1185"/>
    <cellStyle name="计算 8" xfId="1186"/>
    <cellStyle name="检查单元格 2 3" xfId="1187"/>
    <cellStyle name="检查单元格 3 3" xfId="1188"/>
    <cellStyle name="检查单元格 4 2" xfId="1189"/>
    <cellStyle name="检查单元格 4 2 2" xfId="1190"/>
    <cellStyle name="检查单元格 4 3" xfId="1191"/>
    <cellStyle name="检查单元格 4 4" xfId="1192"/>
    <cellStyle name="检查单元格 5" xfId="1193"/>
    <cellStyle name="检查单元格 5 2" xfId="1194"/>
    <cellStyle name="检查单元格 5 3" xfId="1195"/>
    <cellStyle name="检查单元格 8" xfId="1196"/>
    <cellStyle name="解释性文本 3 3" xfId="1197"/>
    <cellStyle name="解释性文本 3 4" xfId="1198"/>
    <cellStyle name="解释性文本 4 2" xfId="1199"/>
    <cellStyle name="解释性文本 4 2 2" xfId="1200"/>
    <cellStyle name="借出原因 2" xfId="1201"/>
    <cellStyle name="借出原因 2 2" xfId="1202"/>
    <cellStyle name="借出原因 2 2 2" xfId="1203"/>
    <cellStyle name="借出原因 2 3" xfId="1204"/>
    <cellStyle name="借出原因 3" xfId="1205"/>
    <cellStyle name="借出原因 3 2" xfId="1206"/>
    <cellStyle name="借出原因 4" xfId="1207"/>
    <cellStyle name="警告文本 2" xfId="1208"/>
    <cellStyle name="警告文本 2 2" xfId="1209"/>
    <cellStyle name="警告文本 2 3" xfId="1210"/>
    <cellStyle name="警告文本 2 4" xfId="1211"/>
    <cellStyle name="警告文本 3" xfId="1212"/>
    <cellStyle name="警告文本 3 2" xfId="1213"/>
    <cellStyle name="警告文本 3 3" xfId="1214"/>
    <cellStyle name="警告文本 3 4" xfId="1215"/>
    <cellStyle name="警告文本 4" xfId="1216"/>
    <cellStyle name="警告文本 4 3" xfId="1217"/>
    <cellStyle name="警告文本 4 4" xfId="1218"/>
    <cellStyle name="警告文本 5" xfId="1219"/>
    <cellStyle name="警告文本 5 2" xfId="1220"/>
    <cellStyle name="警告文本 5 3" xfId="1221"/>
    <cellStyle name="警告文本 7" xfId="1222"/>
    <cellStyle name="链接单元格 2 2" xfId="1223"/>
    <cellStyle name="链接单元格 2 2 2" xfId="1224"/>
    <cellStyle name="链接单元格 2 3" xfId="1225"/>
    <cellStyle name="链接单元格 2 4" xfId="1226"/>
    <cellStyle name="链接单元格 3 2" xfId="1227"/>
    <cellStyle name="链接单元格 3 3" xfId="1228"/>
    <cellStyle name="链接单元格 3 4" xfId="1229"/>
    <cellStyle name="链接单元格 4 2" xfId="1230"/>
    <cellStyle name="链接单元格 4 2 2" xfId="1231"/>
    <cellStyle name="链接单元格 4 3" xfId="1232"/>
    <cellStyle name="链接单元格 4 4" xfId="1233"/>
    <cellStyle name="链接单元格 5 2" xfId="1234"/>
    <cellStyle name="链接单元格 5 3" xfId="1235"/>
    <cellStyle name="普通_97-917" xfId="1236"/>
    <cellStyle name="千分位[0]_laroux" xfId="1237"/>
    <cellStyle name="输入 8" xfId="1238"/>
    <cellStyle name="千位分隔 11" xfId="1239"/>
    <cellStyle name="千位_ 方正PC" xfId="1240"/>
    <cellStyle name="千位分隔 11 2" xfId="1241"/>
    <cellStyle name="千位分隔 2 2 2" xfId="1242"/>
    <cellStyle name="千位分隔 4 6" xfId="1243"/>
    <cellStyle name="千位分隔 4 6 2" xfId="1244"/>
    <cellStyle name="千位分隔 7 2" xfId="1245"/>
    <cellStyle name="千位分隔 8 2" xfId="1246"/>
    <cellStyle name="千位分隔 9" xfId="1247"/>
    <cellStyle name="强调文字颜色 4 2 2 2" xfId="1248"/>
    <cellStyle name="强调 1" xfId="1249"/>
    <cellStyle name="强调 1 2" xfId="1250"/>
    <cellStyle name="强调 2" xfId="1251"/>
    <cellStyle name="强调 3 2" xfId="1252"/>
    <cellStyle name="强调文字颜色 1 2 2" xfId="1253"/>
    <cellStyle name="强调文字颜色 1 2 2 2" xfId="1254"/>
    <cellStyle name="强调文字颜色 1 2 3" xfId="1255"/>
    <cellStyle name="强调文字颜色 1 3" xfId="1256"/>
    <cellStyle name="强调文字颜色 6 2 2 2" xfId="1257"/>
    <cellStyle name="强调文字颜色 1 3 2" xfId="1258"/>
    <cellStyle name="强调文字颜色 2 2" xfId="1259"/>
    <cellStyle name="强调文字颜色 2 2 3" xfId="1260"/>
    <cellStyle name="强调文字颜色 2 3" xfId="1261"/>
    <cellStyle name="强调文字颜色 3 2" xfId="1262"/>
    <cellStyle name="强调文字颜色 3 2 2" xfId="1263"/>
    <cellStyle name="适中 2 3" xfId="1264"/>
    <cellStyle name="强调文字颜色 3 2 2 2" xfId="1265"/>
    <cellStyle name="强调文字颜色 3 2 3" xfId="1266"/>
    <cellStyle name="适中 2 4" xfId="1267"/>
    <cellStyle name="强调文字颜色 4 2 2" xfId="1268"/>
    <cellStyle name="强调文字颜色 4 2 3" xfId="1269"/>
    <cellStyle name="强调文字颜色 5 2" xfId="1270"/>
    <cellStyle name="强调文字颜色 5 3" xfId="1271"/>
    <cellStyle name="强调文字颜色 5 3 2" xfId="1272"/>
    <cellStyle name="强调文字颜色 6 2" xfId="1273"/>
    <cellStyle name="强调文字颜色 6 2 2" xfId="1274"/>
    <cellStyle name="强调文字颜色 6 2 3" xfId="1275"/>
    <cellStyle name="强调文字颜色 6 3" xfId="1276"/>
    <cellStyle name="强调文字颜色 6 3 2" xfId="1277"/>
    <cellStyle name="日期 2 2 2" xfId="1278"/>
    <cellStyle name="日期 2 3" xfId="1279"/>
    <cellStyle name="日期 3 2" xfId="1280"/>
    <cellStyle name="日期 4" xfId="1281"/>
    <cellStyle name="商品名称" xfId="1282"/>
    <cellStyle name="商品名称 2" xfId="1283"/>
    <cellStyle name="商品名称 2 2 2" xfId="1284"/>
    <cellStyle name="商品名称 3" xfId="1285"/>
    <cellStyle name="适中 2" xfId="1286"/>
    <cellStyle name="适中 3 2" xfId="1287"/>
    <cellStyle name="适中 3 2 2" xfId="1288"/>
    <cellStyle name="适中 3 4" xfId="1289"/>
    <cellStyle name="适中 4 2 2" xfId="1290"/>
    <cellStyle name="适中 4 4" xfId="1291"/>
    <cellStyle name="输出 2" xfId="1292"/>
    <cellStyle name="输出 2 2" xfId="1293"/>
    <cellStyle name="输出 2 3" xfId="1294"/>
    <cellStyle name="输出 2 4" xfId="1295"/>
    <cellStyle name="输出 3" xfId="1296"/>
    <cellStyle name="输出 3 2" xfId="1297"/>
    <cellStyle name="输出 4" xfId="1298"/>
    <cellStyle name="输出 5" xfId="1299"/>
    <cellStyle name="输出 5 2" xfId="1300"/>
    <cellStyle name="寘嬫愗傝_Region Orders (2)" xfId="1301"/>
    <cellStyle name="输出 5 3" xfId="1302"/>
    <cellStyle name="输出 6" xfId="1303"/>
    <cellStyle name="输出 7" xfId="1304"/>
    <cellStyle name="输出 8" xfId="1305"/>
    <cellStyle name="输入 2 2 2" xfId="1306"/>
    <cellStyle name="输入 2 3" xfId="1307"/>
    <cellStyle name="输入 4 4" xfId="1308"/>
    <cellStyle name="输入 5" xfId="1309"/>
    <cellStyle name="输入 5 2" xfId="1310"/>
    <cellStyle name="输入 5 3" xfId="1311"/>
    <cellStyle name="输入 6" xfId="1312"/>
    <cellStyle name="输入 7" xfId="1313"/>
    <cellStyle name="数量 2 2" xfId="1314"/>
    <cellStyle name="数量 2 3" xfId="1315"/>
    <cellStyle name="未定义" xfId="1316"/>
    <cellStyle name="样式 1" xfId="1317"/>
    <cellStyle name="寘嬫愗傝 [0.00]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s>
  <dxfs count="5">
    <dxf>
      <font>
        <color indexed="9"/>
      </font>
    </dxf>
    <dxf>
      <font>
        <b val="1"/>
        <i val="0"/>
      </font>
    </dxf>
    <dxf>
      <font>
        <color indexed="10"/>
      </font>
    </dxf>
    <dxf>
      <font>
        <b val="0"/>
        <color indexed="9"/>
      </font>
    </dxf>
    <dxf>
      <font>
        <b val="0"/>
        <i val="0"/>
        <color indexed="9"/>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PC-201903011624\Documents\WeChat%20Files\fang601222\FileStorage\File\2020-02\&#24213;&#34920;--Y2019&#24180;&#20113;&#21335;&#30465;&#21450;&#30465;&#26412;&#32423;&#22320;&#26041;&#36130;&#25919;&#25910;&#25903;&#25191;&#34892;&#24773;&#20917;&#21450;2020&#24180;&#39044;&#31639;&#33609;&#2669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19-1"/>
      <sheetName val="19-2"/>
      <sheetName val="20"/>
      <sheetName val="21-1"/>
      <sheetName val="21-2"/>
      <sheetName val="22"/>
      <sheetName val="说明7"/>
      <sheetName val="23"/>
      <sheetName val="24"/>
      <sheetName val="25-1"/>
      <sheetName val="25-1说明"/>
      <sheetName val="25-2"/>
      <sheetName val="25-2说明"/>
      <sheetName val="25-3"/>
      <sheetName val="25-3说明"/>
      <sheetName val="25-4"/>
      <sheetName val="25-4说明"/>
      <sheetName val="25-5"/>
      <sheetName val="25-5说明"/>
      <sheetName val="25-6"/>
      <sheetName val="25-6说明"/>
      <sheetName val="25-7"/>
      <sheetName val="25-7说明"/>
      <sheetName val="25-8"/>
      <sheetName val="25-8说明"/>
      <sheetName val="26"/>
      <sheetName val="27"/>
      <sheetName val="28"/>
      <sheetName val="29"/>
      <sheetName val="30"/>
      <sheetName val="说明8"/>
      <sheetName val="32"/>
      <sheetName val="33"/>
      <sheetName val="34"/>
      <sheetName val="35"/>
      <sheetName val="36"/>
      <sheetName val="说明9"/>
      <sheetName val="37"/>
      <sheetName val="38"/>
      <sheetName val="39"/>
      <sheetName val="说明10"/>
      <sheetName val="40"/>
      <sheetName val="41"/>
      <sheetName val="42"/>
      <sheetName val="说明11"/>
      <sheetName val="43"/>
      <sheetName val="44"/>
      <sheetName val="45"/>
      <sheetName val="46"/>
    </sheetNames>
    <sheetDataSet>
      <sheetData sheetId="0" refreshError="1">
        <row r="7">
          <cell r="B7">
            <v>43849.6686805556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comments" Target="../comments6.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8"/>
  <sheetViews>
    <sheetView topLeftCell="A7" workbookViewId="0">
      <selection activeCell="E20" sqref="E20"/>
    </sheetView>
  </sheetViews>
  <sheetFormatPr defaultColWidth="9" defaultRowHeight="15.6"/>
  <cols>
    <col min="1" max="1" width="77.75" style="400" customWidth="1"/>
    <col min="2" max="16384" width="9" style="399"/>
  </cols>
  <sheetData>
    <row r="1" s="399" customFormat="1" ht="26.4" spans="1:1">
      <c r="A1" s="401" t="s">
        <v>0</v>
      </c>
    </row>
    <row r="2" s="399" customFormat="1" ht="26.4" spans="1:1">
      <c r="A2" s="401" t="s">
        <v>1</v>
      </c>
    </row>
    <row r="3" s="399" customFormat="1" ht="17.4" spans="1:1">
      <c r="A3" s="402" t="s">
        <v>2</v>
      </c>
    </row>
    <row r="4" s="399" customFormat="1" ht="17.4" spans="1:1">
      <c r="A4" s="402" t="s">
        <v>3</v>
      </c>
    </row>
    <row r="5" s="399" customFormat="1" ht="17.4" spans="1:1">
      <c r="A5" s="402" t="s">
        <v>4</v>
      </c>
    </row>
    <row r="6" s="399" customFormat="1" ht="17.4" spans="1:1">
      <c r="A6" s="402" t="s">
        <v>5</v>
      </c>
    </row>
    <row r="7" s="399" customFormat="1" ht="17.4" spans="1:1">
      <c r="A7" s="402" t="s">
        <v>6</v>
      </c>
    </row>
    <row r="8" s="399" customFormat="1" ht="17.4" spans="1:1">
      <c r="A8" s="402" t="s">
        <v>7</v>
      </c>
    </row>
    <row r="9" s="399" customFormat="1" ht="17.4" spans="1:1">
      <c r="A9" s="402" t="s">
        <v>8</v>
      </c>
    </row>
    <row r="10" s="399" customFormat="1" ht="17.4" spans="1:1">
      <c r="A10" s="402" t="s">
        <v>9</v>
      </c>
    </row>
    <row r="11" s="399" customFormat="1" ht="17.4" spans="1:1">
      <c r="A11" s="402" t="s">
        <v>10</v>
      </c>
    </row>
    <row r="12" s="399" customFormat="1" ht="17.4" spans="1:1">
      <c r="A12" s="402" t="s">
        <v>11</v>
      </c>
    </row>
    <row r="13" s="399" customFormat="1" ht="17.4" spans="1:1">
      <c r="A13" s="402" t="s">
        <v>12</v>
      </c>
    </row>
    <row r="14" s="399" customFormat="1" ht="17.4" spans="1:1">
      <c r="A14" s="402" t="s">
        <v>13</v>
      </c>
    </row>
    <row r="15" s="399" customFormat="1" ht="17.4" spans="1:1">
      <c r="A15" s="402" t="s">
        <v>14</v>
      </c>
    </row>
    <row r="16" s="399" customFormat="1" ht="17.4" spans="1:1">
      <c r="A16" s="402" t="s">
        <v>15</v>
      </c>
    </row>
    <row r="17" s="399" customFormat="1" ht="17.4" spans="1:1">
      <c r="A17" s="402" t="s">
        <v>16</v>
      </c>
    </row>
    <row r="18" s="399" customFormat="1" ht="17.4" spans="1:1">
      <c r="A18" s="402" t="s">
        <v>17</v>
      </c>
    </row>
    <row r="19" s="399" customFormat="1" ht="17.4" spans="1:1">
      <c r="A19" s="402" t="s">
        <v>18</v>
      </c>
    </row>
    <row r="20" s="399" customFormat="1" ht="17.4" spans="1:1">
      <c r="A20" s="402" t="s">
        <v>19</v>
      </c>
    </row>
    <row r="21" s="399" customFormat="1" ht="17.4" spans="1:1">
      <c r="A21" s="402" t="s">
        <v>20</v>
      </c>
    </row>
    <row r="22" s="399" customFormat="1" ht="17.4" spans="1:1">
      <c r="A22" s="402" t="s">
        <v>21</v>
      </c>
    </row>
    <row r="23" s="399" customFormat="1" ht="17.4" spans="1:1">
      <c r="A23" s="402" t="s">
        <v>22</v>
      </c>
    </row>
    <row r="24" s="399" customFormat="1" ht="17.4" spans="1:1">
      <c r="A24" s="402" t="s">
        <v>23</v>
      </c>
    </row>
    <row r="25" s="399" customFormat="1" ht="17.4" spans="1:1">
      <c r="A25" s="402" t="s">
        <v>24</v>
      </c>
    </row>
    <row r="26" s="399" customFormat="1" ht="17.4" spans="1:1">
      <c r="A26" s="402" t="s">
        <v>25</v>
      </c>
    </row>
    <row r="27" s="399" customFormat="1" ht="17.4" spans="1:1">
      <c r="A27" s="402" t="s">
        <v>26</v>
      </c>
    </row>
    <row r="28" s="399" customFormat="1" ht="17.4" spans="1:1">
      <c r="A28" s="402" t="s">
        <v>27</v>
      </c>
    </row>
    <row r="29" s="399" customFormat="1" ht="17.4" spans="1:1">
      <c r="A29" s="402" t="s">
        <v>28</v>
      </c>
    </row>
    <row r="30" s="399" customFormat="1" ht="17.4" spans="1:1">
      <c r="A30" s="402" t="s">
        <v>29</v>
      </c>
    </row>
    <row r="31" s="399" customFormat="1" ht="17.4" spans="1:1">
      <c r="A31" s="402" t="s">
        <v>30</v>
      </c>
    </row>
    <row r="32" s="399" customFormat="1" ht="17.4" spans="1:1">
      <c r="A32" s="402" t="s">
        <v>31</v>
      </c>
    </row>
    <row r="33" s="399" customFormat="1" ht="17.4" spans="1:1">
      <c r="A33" s="402" t="s">
        <v>32</v>
      </c>
    </row>
    <row r="34" s="399" customFormat="1" ht="17.4" spans="1:1">
      <c r="A34" s="402" t="s">
        <v>33</v>
      </c>
    </row>
    <row r="35" s="399" customFormat="1" ht="17.4" spans="1:1">
      <c r="A35" s="402" t="s">
        <v>34</v>
      </c>
    </row>
    <row r="36" s="399" customFormat="1" ht="17.4" spans="1:1">
      <c r="A36" s="402" t="s">
        <v>35</v>
      </c>
    </row>
    <row r="37" s="399" customFormat="1" ht="17.4" spans="1:1">
      <c r="A37" s="402" t="s">
        <v>36</v>
      </c>
    </row>
    <row r="38" s="399" customFormat="1" ht="17.4" spans="1:1">
      <c r="A38" s="402" t="s">
        <v>37</v>
      </c>
    </row>
  </sheetData>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E11"/>
  <sheetViews>
    <sheetView workbookViewId="0">
      <selection activeCell="E18" sqref="E18"/>
    </sheetView>
  </sheetViews>
  <sheetFormatPr defaultColWidth="9" defaultRowHeight="14.4" outlineLevelCol="4"/>
  <cols>
    <col min="1" max="1" width="37.75" style="257" customWidth="1"/>
    <col min="2" max="2" width="22" style="257" customWidth="1"/>
    <col min="3" max="4" width="23.8796296296296" style="257" customWidth="1"/>
    <col min="5" max="5" width="24.5" style="257" customWidth="1"/>
    <col min="6" max="256" width="9" style="257"/>
    <col min="257" max="16384" width="9" style="1"/>
  </cols>
  <sheetData>
    <row r="1" s="257" customFormat="1" ht="40.5" customHeight="1" spans="1:5">
      <c r="A1" s="258" t="s">
        <v>1265</v>
      </c>
      <c r="B1" s="258"/>
      <c r="C1" s="258"/>
      <c r="D1" s="258"/>
      <c r="E1" s="258"/>
    </row>
    <row r="2" s="257" customFormat="1" ht="17" customHeight="1" spans="1:5">
      <c r="A2" s="259"/>
      <c r="B2" s="259"/>
      <c r="C2" s="259"/>
      <c r="D2" s="260"/>
      <c r="E2" s="261" t="s">
        <v>40</v>
      </c>
    </row>
    <row r="3" s="1" customFormat="1" ht="24.95" customHeight="1" spans="1:5">
      <c r="A3" s="262" t="s">
        <v>41</v>
      </c>
      <c r="B3" s="262" t="s">
        <v>163</v>
      </c>
      <c r="C3" s="262" t="s">
        <v>43</v>
      </c>
      <c r="D3" s="263" t="s">
        <v>1266</v>
      </c>
      <c r="E3" s="264"/>
    </row>
    <row r="4" s="1" customFormat="1" ht="24.95" customHeight="1" spans="1:5">
      <c r="A4" s="265"/>
      <c r="B4" s="265"/>
      <c r="C4" s="265"/>
      <c r="D4" s="119" t="s">
        <v>1267</v>
      </c>
      <c r="E4" s="119" t="s">
        <v>1268</v>
      </c>
    </row>
    <row r="5" s="257" customFormat="1" ht="35" customHeight="1" spans="1:5">
      <c r="A5" s="266" t="s">
        <v>1257</v>
      </c>
      <c r="B5" s="267">
        <f>B6+B7+B8</f>
        <v>3750</v>
      </c>
      <c r="C5" s="267">
        <f>C6+C7+C8</f>
        <v>1990</v>
      </c>
      <c r="D5" s="267">
        <f>D6+D7+D8</f>
        <v>-1760</v>
      </c>
      <c r="E5" s="268">
        <f>D5/B5</f>
        <v>-0.469333333333333</v>
      </c>
    </row>
    <row r="6" s="257" customFormat="1" ht="35" customHeight="1" spans="1:5">
      <c r="A6" s="96" t="s">
        <v>1269</v>
      </c>
      <c r="B6" s="267">
        <v>0</v>
      </c>
      <c r="C6" s="267">
        <v>0</v>
      </c>
      <c r="D6" s="267"/>
      <c r="E6" s="267"/>
    </row>
    <row r="7" s="257" customFormat="1" ht="35" customHeight="1" spans="1:5">
      <c r="A7" s="96" t="s">
        <v>1270</v>
      </c>
      <c r="B7" s="269">
        <v>1162</v>
      </c>
      <c r="C7" s="269">
        <v>410</v>
      </c>
      <c r="D7" s="267">
        <f>C7-B7</f>
        <v>-752</v>
      </c>
      <c r="E7" s="270">
        <f>D7/B7</f>
        <v>-0.647160068846816</v>
      </c>
    </row>
    <row r="8" s="257" customFormat="1" ht="35" customHeight="1" spans="1:5">
      <c r="A8" s="96" t="s">
        <v>1271</v>
      </c>
      <c r="B8" s="267">
        <f>B9+B10</f>
        <v>2588</v>
      </c>
      <c r="C8" s="267">
        <f>C9+C10</f>
        <v>1580</v>
      </c>
      <c r="D8" s="267">
        <f>C8-B8</f>
        <v>-1008</v>
      </c>
      <c r="E8" s="270">
        <f>D8/B8</f>
        <v>-0.389489953632148</v>
      </c>
    </row>
    <row r="9" s="257" customFormat="1" ht="35" customHeight="1" spans="1:5">
      <c r="A9" s="99" t="s">
        <v>1272</v>
      </c>
      <c r="B9" s="269">
        <v>295</v>
      </c>
      <c r="C9" s="267">
        <v>30</v>
      </c>
      <c r="D9" s="267">
        <f>C9-B9</f>
        <v>-265</v>
      </c>
      <c r="E9" s="270">
        <f>D9/B9</f>
        <v>-0.898305084745763</v>
      </c>
    </row>
    <row r="10" s="257" customFormat="1" ht="35" customHeight="1" spans="1:5">
      <c r="A10" s="99" t="s">
        <v>1273</v>
      </c>
      <c r="B10" s="269">
        <v>2293</v>
      </c>
      <c r="C10" s="267">
        <v>1550</v>
      </c>
      <c r="D10" s="267">
        <f>C10-B10</f>
        <v>-743</v>
      </c>
      <c r="E10" s="270">
        <f>D10/B10</f>
        <v>-0.324029655473179</v>
      </c>
    </row>
    <row r="11" s="257" customFormat="1" ht="130" customHeight="1" spans="1:5">
      <c r="A11" s="271" t="s">
        <v>1274</v>
      </c>
      <c r="B11" s="271"/>
      <c r="C11" s="271"/>
      <c r="D11" s="271"/>
      <c r="E11" s="271"/>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showZeros="0" view="pageBreakPreview" zoomScale="90" zoomScaleNormal="115" workbookViewId="0">
      <selection activeCell="B20" sqref="B20"/>
    </sheetView>
  </sheetViews>
  <sheetFormatPr defaultColWidth="9" defaultRowHeight="15.6" outlineLevelCol="3"/>
  <cols>
    <col min="1" max="1" width="37.2222222222222" style="111" customWidth="1"/>
    <col min="2" max="3" width="21.6296296296296" style="111" customWidth="1"/>
    <col min="4" max="4" width="21.6296296296296" style="214" customWidth="1"/>
    <col min="5" max="5" width="9.37962962962963" style="111"/>
    <col min="6" max="16364" width="9" style="111"/>
    <col min="16365" max="16365" width="45.6296296296296" style="111"/>
    <col min="16366" max="16384" width="9" style="111"/>
  </cols>
  <sheetData>
    <row r="1" ht="45" customHeight="1" spans="1:4">
      <c r="A1" s="215" t="s">
        <v>1275</v>
      </c>
      <c r="B1" s="215"/>
      <c r="C1" s="215"/>
      <c r="D1" s="215"/>
    </row>
    <row r="2" s="211" customFormat="1" ht="20.1" customHeight="1" spans="1:4">
      <c r="A2" s="216"/>
      <c r="B2" s="217"/>
      <c r="C2" s="216">
        <v>0</v>
      </c>
      <c r="D2" s="218" t="s">
        <v>40</v>
      </c>
    </row>
    <row r="3" s="212" customFormat="1" ht="45" customHeight="1" spans="1:4">
      <c r="A3" s="219" t="s">
        <v>41</v>
      </c>
      <c r="B3" s="131" t="s">
        <v>42</v>
      </c>
      <c r="C3" s="131" t="s">
        <v>43</v>
      </c>
      <c r="D3" s="131" t="s">
        <v>44</v>
      </c>
    </row>
    <row r="4" s="212" customFormat="1" ht="36" customHeight="1" spans="1:4">
      <c r="A4" s="220" t="s">
        <v>1276</v>
      </c>
      <c r="B4" s="221"/>
      <c r="C4" s="222"/>
      <c r="D4" s="223"/>
    </row>
    <row r="5" ht="36" customHeight="1" spans="1:4">
      <c r="A5" s="220" t="s">
        <v>1277</v>
      </c>
      <c r="B5" s="221"/>
      <c r="C5" s="222"/>
      <c r="D5" s="223"/>
    </row>
    <row r="6" ht="36" customHeight="1" spans="1:4">
      <c r="A6" s="220" t="s">
        <v>1278</v>
      </c>
      <c r="B6" s="224" t="s">
        <v>1279</v>
      </c>
      <c r="C6" s="225" t="s">
        <v>1280</v>
      </c>
      <c r="D6" s="226">
        <v>-0.0277777777777778</v>
      </c>
    </row>
    <row r="7" ht="36" customHeight="1" spans="1:4">
      <c r="A7" s="220" t="s">
        <v>1281</v>
      </c>
      <c r="B7" s="224" t="s">
        <v>1282</v>
      </c>
      <c r="C7" s="225" t="s">
        <v>1282</v>
      </c>
      <c r="D7" s="226">
        <v>0.02</v>
      </c>
    </row>
    <row r="8" ht="36" customHeight="1" spans="1:4">
      <c r="A8" s="220" t="s">
        <v>1283</v>
      </c>
      <c r="B8" s="224" t="s">
        <v>1284</v>
      </c>
      <c r="C8" s="225" t="s">
        <v>1285</v>
      </c>
      <c r="D8" s="226">
        <v>0.211632453567937</v>
      </c>
    </row>
    <row r="9" ht="36" customHeight="1" spans="1:4">
      <c r="A9" s="227" t="s">
        <v>1286</v>
      </c>
      <c r="B9" s="228">
        <v>56813</v>
      </c>
      <c r="C9" s="229" t="s">
        <v>1287</v>
      </c>
      <c r="D9" s="230">
        <v>0.302518789713622</v>
      </c>
    </row>
    <row r="10" ht="36" customHeight="1" spans="1:4">
      <c r="A10" s="227" t="s">
        <v>1288</v>
      </c>
      <c r="B10" s="228">
        <v>6107</v>
      </c>
      <c r="C10" s="229" t="s">
        <v>1289</v>
      </c>
      <c r="D10" s="230">
        <v>-0.00540363517275255</v>
      </c>
    </row>
    <row r="11" ht="36" customHeight="1" spans="1:4">
      <c r="A11" s="227" t="s">
        <v>1290</v>
      </c>
      <c r="B11" s="228">
        <v>13002</v>
      </c>
      <c r="C11" s="229" t="s">
        <v>1291</v>
      </c>
      <c r="D11" s="230">
        <v>-0.067220427626519</v>
      </c>
    </row>
    <row r="12" ht="36" customHeight="1" spans="1:4">
      <c r="A12" s="227" t="s">
        <v>1292</v>
      </c>
      <c r="B12" s="228">
        <v>-410</v>
      </c>
      <c r="C12" s="229" t="s">
        <v>89</v>
      </c>
      <c r="D12" s="230">
        <v>-1</v>
      </c>
    </row>
    <row r="13" ht="36" customHeight="1" spans="1:4">
      <c r="A13" s="227" t="s">
        <v>1293</v>
      </c>
      <c r="B13" s="228">
        <v>2236</v>
      </c>
      <c r="C13" s="229" t="s">
        <v>1294</v>
      </c>
      <c r="D13" s="230">
        <v>-0.105545617173524</v>
      </c>
    </row>
    <row r="14" ht="36" customHeight="1" spans="1:4">
      <c r="A14" s="220" t="s">
        <v>1295</v>
      </c>
      <c r="B14" s="221"/>
      <c r="C14" s="222"/>
      <c r="D14" s="223"/>
    </row>
    <row r="15" ht="36" customHeight="1" spans="1:4">
      <c r="A15" s="220" t="s">
        <v>1296</v>
      </c>
      <c r="B15" s="221"/>
      <c r="C15" s="222"/>
      <c r="D15" s="223"/>
    </row>
    <row r="16" ht="36" customHeight="1" spans="1:4">
      <c r="A16" s="227" t="s">
        <v>1297</v>
      </c>
      <c r="B16" s="231"/>
      <c r="C16" s="232"/>
      <c r="D16" s="233"/>
    </row>
    <row r="17" ht="36" customHeight="1" spans="1:4">
      <c r="A17" s="227" t="s">
        <v>1298</v>
      </c>
      <c r="B17" s="231"/>
      <c r="C17" s="232"/>
      <c r="D17" s="233"/>
    </row>
    <row r="18" ht="36" customHeight="1" spans="1:4">
      <c r="A18" s="220" t="s">
        <v>1299</v>
      </c>
      <c r="B18" s="224" t="s">
        <v>1300</v>
      </c>
      <c r="C18" s="225" t="s">
        <v>1301</v>
      </c>
      <c r="D18" s="226">
        <v>-0.00757894736842102</v>
      </c>
    </row>
    <row r="19" ht="36" customHeight="1" spans="1:4">
      <c r="A19" s="220" t="s">
        <v>1302</v>
      </c>
      <c r="B19" s="221"/>
      <c r="C19" s="222"/>
      <c r="D19" s="223"/>
    </row>
    <row r="20" ht="36" customHeight="1" spans="1:4">
      <c r="A20" s="220" t="s">
        <v>1303</v>
      </c>
      <c r="B20" s="221"/>
      <c r="C20" s="222"/>
      <c r="D20" s="223"/>
    </row>
    <row r="21" ht="36" customHeight="1" spans="1:4">
      <c r="A21" s="220" t="s">
        <v>1304</v>
      </c>
      <c r="B21" s="221"/>
      <c r="C21" s="222"/>
      <c r="D21" s="223"/>
    </row>
    <row r="22" ht="36" customHeight="1" spans="1:4">
      <c r="A22" s="234" t="s">
        <v>1305</v>
      </c>
      <c r="B22" s="224" t="s">
        <v>1306</v>
      </c>
      <c r="C22" s="225" t="s">
        <v>1307</v>
      </c>
      <c r="D22" s="226">
        <v>0.164637374272102</v>
      </c>
    </row>
    <row r="23" ht="36" customHeight="1" spans="1:4">
      <c r="A23" s="234" t="s">
        <v>1308</v>
      </c>
      <c r="B23" s="221"/>
      <c r="C23" s="222"/>
      <c r="D23" s="223"/>
    </row>
    <row r="24" ht="36" customHeight="1" spans="1:4">
      <c r="A24" s="234" t="s">
        <v>1309</v>
      </c>
      <c r="B24" s="221"/>
      <c r="C24" s="222"/>
      <c r="D24" s="223"/>
    </row>
    <row r="25" ht="36" customHeight="1" spans="1:4">
      <c r="A25" s="234" t="s">
        <v>1310</v>
      </c>
      <c r="B25" s="235" t="s">
        <v>1311</v>
      </c>
      <c r="C25" s="235" t="s">
        <v>89</v>
      </c>
      <c r="D25" s="236">
        <v>-1</v>
      </c>
    </row>
    <row r="26" ht="36" customHeight="1" spans="1:4">
      <c r="A26" s="237"/>
      <c r="B26" s="231"/>
      <c r="C26" s="232"/>
      <c r="D26" s="233"/>
    </row>
    <row r="27" ht="36" customHeight="1" spans="1:4">
      <c r="A27" s="238" t="s">
        <v>1312</v>
      </c>
      <c r="B27" s="221">
        <f>B6+B7+B8+B18+B22+B25</f>
        <v>83566</v>
      </c>
      <c r="C27" s="221">
        <f>C6+C7+C8+C18+C22+C25</f>
        <v>98820</v>
      </c>
      <c r="D27" s="223">
        <f t="shared" ref="D27:D32" si="0">C27/B27-1</f>
        <v>0.182538352918651</v>
      </c>
    </row>
    <row r="28" ht="36" customHeight="1" spans="1:4">
      <c r="A28" s="239" t="s">
        <v>1313</v>
      </c>
      <c r="B28" s="231">
        <v>284480</v>
      </c>
      <c r="C28" s="232">
        <v>6150</v>
      </c>
      <c r="D28" s="223">
        <f t="shared" si="0"/>
        <v>-0.978381608548931</v>
      </c>
    </row>
    <row r="29" ht="36" customHeight="1" spans="1:4">
      <c r="A29" s="240" t="s">
        <v>110</v>
      </c>
      <c r="B29" s="221">
        <f>B30+B31</f>
        <v>5280</v>
      </c>
      <c r="C29" s="221">
        <f>C30+C31</f>
        <v>5258</v>
      </c>
      <c r="D29" s="223">
        <f t="shared" si="0"/>
        <v>-0.00416666666666665</v>
      </c>
    </row>
    <row r="30" ht="36" customHeight="1" spans="1:4">
      <c r="A30" s="241" t="s">
        <v>1314</v>
      </c>
      <c r="B30" s="231">
        <v>1905</v>
      </c>
      <c r="C30" s="232">
        <v>1600</v>
      </c>
      <c r="D30" s="223">
        <f t="shared" si="0"/>
        <v>-0.16010498687664</v>
      </c>
    </row>
    <row r="31" ht="36" customHeight="1" spans="1:4">
      <c r="A31" s="241" t="s">
        <v>114</v>
      </c>
      <c r="B31" s="231">
        <v>3375</v>
      </c>
      <c r="C31" s="232">
        <v>3658</v>
      </c>
      <c r="D31" s="223">
        <f t="shared" si="0"/>
        <v>0.0838518518518518</v>
      </c>
    </row>
    <row r="32" ht="36" customHeight="1" spans="1:4">
      <c r="A32" s="238" t="s">
        <v>123</v>
      </c>
      <c r="B32" s="221">
        <f>B27+B28+B29</f>
        <v>373326</v>
      </c>
      <c r="C32" s="222">
        <f>C27+C28+C29</f>
        <v>110228</v>
      </c>
      <c r="D32" s="223">
        <f t="shared" si="0"/>
        <v>-0.704740628833781</v>
      </c>
    </row>
  </sheetData>
  <autoFilter ref="A3:D32">
    <extLst/>
  </autoFilter>
  <mergeCells count="1">
    <mergeCell ref="A1:D1"/>
  </mergeCells>
  <conditionalFormatting sqref="A29:A31">
    <cfRule type="expression" dxfId="1" priority="2" stopIfTrue="1">
      <formula>"len($A:$A)=3"</formula>
    </cfRule>
  </conditionalFormatting>
  <conditionalFormatting sqref="A28:A29 A5:A21">
    <cfRule type="expression" dxfId="1" priority="9" stopIfTrue="1">
      <formula>"len($A:$A)=3"</formula>
    </cfRule>
  </conditionalFormatting>
  <conditionalFormatting sqref="B5:G5 E6:G11">
    <cfRule type="expression" dxfId="1" priority="6" stopIfTrue="1">
      <formula>"len($A:$A)=3"</formula>
    </cfRule>
  </conditionalFormatting>
  <conditionalFormatting sqref="C5:G5 E6:G11">
    <cfRule type="expression" dxfId="1" priority="3" stopIfTrue="1">
      <formula>"len($A:$A)=3"</formula>
    </cfRule>
  </conditionalFormatting>
  <conditionalFormatting sqref="E13:G13 B14:G17 E18:G18 B19:G21">
    <cfRule type="expression" dxfId="1" priority="7" stopIfTrue="1">
      <formula>"len($A:$A)=3"</formula>
    </cfRule>
  </conditionalFormatting>
  <conditionalFormatting sqref="E13:G13 C14:G17 E18:G18 C19:G21">
    <cfRule type="expression" dxfId="1" priority="4" stopIfTrue="1">
      <formula>"len($A:$A)=3"</formula>
    </cfRule>
  </conditionalFormatting>
  <conditionalFormatting sqref="B28:C31 E28:G31">
    <cfRule type="expression" dxfId="1" priority="8" stopIfTrue="1">
      <formula>"len($A:$A)=3"</formula>
    </cfRule>
  </conditionalFormatting>
  <conditionalFormatting sqref="C28 E28:G31 C30:C31">
    <cfRule type="expression" dxfId="1" priority="5"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7"/>
  <sheetViews>
    <sheetView showZeros="0" view="pageBreakPreview" zoomScale="80" zoomScaleNormal="115" workbookViewId="0">
      <pane ySplit="3" topLeftCell="A34" activePane="bottomLeft" state="frozen"/>
      <selection/>
      <selection pane="bottomLeft" activeCell="A46" sqref="A46"/>
    </sheetView>
  </sheetViews>
  <sheetFormatPr defaultColWidth="9" defaultRowHeight="15.6" outlineLevelCol="3"/>
  <cols>
    <col min="1" max="1" width="42.4907407407407" style="244" customWidth="1"/>
    <col min="2" max="3" width="21.6296296296296" style="244" customWidth="1"/>
    <col min="4" max="4" width="21.6296296296296" style="245" customWidth="1"/>
    <col min="5" max="16384" width="9" style="244"/>
  </cols>
  <sheetData>
    <row r="1" ht="45" customHeight="1" spans="1:4">
      <c r="A1" s="196" t="s">
        <v>1315</v>
      </c>
      <c r="B1" s="196"/>
      <c r="C1" s="196"/>
      <c r="D1" s="196"/>
    </row>
    <row r="2" s="242" customFormat="1" ht="20.1" customHeight="1" spans="1:4">
      <c r="A2" s="197"/>
      <c r="B2" s="197"/>
      <c r="C2" s="197"/>
      <c r="D2" s="198" t="s">
        <v>40</v>
      </c>
    </row>
    <row r="3" s="243" customFormat="1" ht="45" customHeight="1" spans="1:4">
      <c r="A3" s="199" t="s">
        <v>41</v>
      </c>
      <c r="B3" s="200" t="s">
        <v>42</v>
      </c>
      <c r="C3" s="200" t="s">
        <v>43</v>
      </c>
      <c r="D3" s="200" t="s">
        <v>44</v>
      </c>
    </row>
    <row r="4" ht="36" customHeight="1" spans="1:4">
      <c r="A4" s="246" t="s">
        <v>1316</v>
      </c>
      <c r="B4" s="247">
        <f>B5+B6</f>
        <v>75</v>
      </c>
      <c r="C4" s="222">
        <f>C5+C6</f>
        <v>81</v>
      </c>
      <c r="D4" s="223">
        <f>C4/B4-1</f>
        <v>0.0800000000000001</v>
      </c>
    </row>
    <row r="5" ht="36" customHeight="1" spans="1:4">
      <c r="A5" s="248" t="s">
        <v>1317</v>
      </c>
      <c r="B5" s="231">
        <v>55</v>
      </c>
      <c r="C5" s="232">
        <v>61</v>
      </c>
      <c r="D5" s="223">
        <f t="shared" ref="D5:D47" si="0">C5/B5-1</f>
        <v>0.109090909090909</v>
      </c>
    </row>
    <row r="6" ht="36" customHeight="1" spans="1:4">
      <c r="A6" s="248" t="s">
        <v>1318</v>
      </c>
      <c r="B6" s="231">
        <v>20</v>
      </c>
      <c r="C6" s="232">
        <v>20</v>
      </c>
      <c r="D6" s="223">
        <f t="shared" si="0"/>
        <v>0</v>
      </c>
    </row>
    <row r="7" ht="36" customHeight="1" spans="1:4">
      <c r="A7" s="249" t="s">
        <v>1319</v>
      </c>
      <c r="B7" s="221">
        <f>B8+B9</f>
        <v>71</v>
      </c>
      <c r="C7" s="222">
        <v>31</v>
      </c>
      <c r="D7" s="223">
        <f t="shared" si="0"/>
        <v>-0.563380281690141</v>
      </c>
    </row>
    <row r="8" ht="36" customHeight="1" spans="1:4">
      <c r="A8" s="250" t="s">
        <v>1320</v>
      </c>
      <c r="B8" s="231">
        <v>31</v>
      </c>
      <c r="C8" s="232">
        <v>31</v>
      </c>
      <c r="D8" s="223">
        <f t="shared" si="0"/>
        <v>0</v>
      </c>
    </row>
    <row r="9" ht="36" customHeight="1" spans="1:4">
      <c r="A9" s="250" t="s">
        <v>1321</v>
      </c>
      <c r="B9" s="231">
        <v>40</v>
      </c>
      <c r="C9" s="232"/>
      <c r="D9" s="223">
        <f t="shared" si="0"/>
        <v>-1</v>
      </c>
    </row>
    <row r="10" ht="36" customHeight="1" spans="1:4">
      <c r="A10" s="249" t="s">
        <v>1322</v>
      </c>
      <c r="B10" s="221"/>
      <c r="C10" s="222"/>
      <c r="D10" s="223"/>
    </row>
    <row r="11" ht="36" customHeight="1" spans="1:4">
      <c r="A11" s="250" t="s">
        <v>1323</v>
      </c>
      <c r="B11" s="231"/>
      <c r="C11" s="232"/>
      <c r="D11" s="223"/>
    </row>
    <row r="12" ht="36" customHeight="1" spans="1:4">
      <c r="A12" s="249" t="s">
        <v>1324</v>
      </c>
      <c r="B12" s="221">
        <f>SUM(B13:B20)</f>
        <v>101910</v>
      </c>
      <c r="C12" s="221">
        <f>SUM(C13:C20)</f>
        <v>19333</v>
      </c>
      <c r="D12" s="223">
        <f t="shared" si="0"/>
        <v>-0.810293396133844</v>
      </c>
    </row>
    <row r="13" ht="49" customHeight="1" spans="1:4">
      <c r="A13" s="250" t="s">
        <v>1325</v>
      </c>
      <c r="B13" s="231">
        <v>3846</v>
      </c>
      <c r="C13" s="232">
        <v>16903</v>
      </c>
      <c r="D13" s="223">
        <f t="shared" si="0"/>
        <v>3.39495579823193</v>
      </c>
    </row>
    <row r="14" ht="46" customHeight="1" spans="1:4">
      <c r="A14" s="248" t="s">
        <v>1326</v>
      </c>
      <c r="B14" s="231"/>
      <c r="C14" s="232"/>
      <c r="D14" s="223"/>
    </row>
    <row r="15" ht="36" customHeight="1" spans="1:4">
      <c r="A15" s="250" t="s">
        <v>1327</v>
      </c>
      <c r="B15" s="231"/>
      <c r="C15" s="232"/>
      <c r="D15" s="223"/>
    </row>
    <row r="16" ht="36" customHeight="1" spans="1:4">
      <c r="A16" s="250" t="s">
        <v>1328</v>
      </c>
      <c r="B16" s="231">
        <v>294</v>
      </c>
      <c r="C16" s="232">
        <v>270</v>
      </c>
      <c r="D16" s="223">
        <f t="shared" si="0"/>
        <v>-0.0816326530612245</v>
      </c>
    </row>
    <row r="17" ht="36" customHeight="1" spans="1:4">
      <c r="A17" s="250" t="s">
        <v>1329</v>
      </c>
      <c r="B17" s="231">
        <v>770</v>
      </c>
      <c r="C17" s="232">
        <v>2160</v>
      </c>
      <c r="D17" s="223">
        <f t="shared" si="0"/>
        <v>1.80519480519481</v>
      </c>
    </row>
    <row r="18" ht="36" customHeight="1" spans="1:4">
      <c r="A18" s="248" t="s">
        <v>1330</v>
      </c>
      <c r="B18" s="231">
        <v>97000</v>
      </c>
      <c r="C18" s="232"/>
      <c r="D18" s="223">
        <f t="shared" si="0"/>
        <v>-1</v>
      </c>
    </row>
    <row r="19" ht="36" customHeight="1" spans="1:4">
      <c r="A19" s="250" t="s">
        <v>1331</v>
      </c>
      <c r="B19" s="231"/>
      <c r="C19" s="232"/>
      <c r="D19" s="223"/>
    </row>
    <row r="20" ht="45" customHeight="1" spans="1:4">
      <c r="A20" s="250" t="s">
        <v>1332</v>
      </c>
      <c r="B20" s="231"/>
      <c r="C20" s="232"/>
      <c r="D20" s="223"/>
    </row>
    <row r="21" ht="36" customHeight="1" spans="1:4">
      <c r="A21" s="249" t="s">
        <v>1333</v>
      </c>
      <c r="B21" s="221">
        <f>B22</f>
        <v>276</v>
      </c>
      <c r="C21" s="222">
        <f>C22</f>
        <v>276</v>
      </c>
      <c r="D21" s="223">
        <f t="shared" si="0"/>
        <v>0</v>
      </c>
    </row>
    <row r="22" ht="36" customHeight="1" spans="1:4">
      <c r="A22" s="250" t="s">
        <v>1334</v>
      </c>
      <c r="B22" s="231">
        <v>276</v>
      </c>
      <c r="C22" s="232">
        <v>276</v>
      </c>
      <c r="D22" s="223">
        <f t="shared" si="0"/>
        <v>0</v>
      </c>
    </row>
    <row r="23" ht="36" customHeight="1" spans="1:4">
      <c r="A23" s="250" t="s">
        <v>1335</v>
      </c>
      <c r="B23" s="231"/>
      <c r="C23" s="232"/>
      <c r="D23" s="223"/>
    </row>
    <row r="24" ht="46" customHeight="1" spans="1:4">
      <c r="A24" s="250" t="s">
        <v>1336</v>
      </c>
      <c r="B24" s="231"/>
      <c r="C24" s="232"/>
      <c r="D24" s="223"/>
    </row>
    <row r="25" ht="36" customHeight="1" spans="1:4">
      <c r="A25" s="249" t="s">
        <v>1337</v>
      </c>
      <c r="B25" s="221"/>
      <c r="C25" s="222"/>
      <c r="D25" s="223"/>
    </row>
    <row r="26" ht="36" customHeight="1" spans="1:4">
      <c r="A26" s="250" t="s">
        <v>1338</v>
      </c>
      <c r="B26" s="231"/>
      <c r="C26" s="232"/>
      <c r="D26" s="223"/>
    </row>
    <row r="27" ht="36" customHeight="1" spans="1:4">
      <c r="A27" s="250" t="s">
        <v>1339</v>
      </c>
      <c r="B27" s="231"/>
      <c r="C27" s="232"/>
      <c r="D27" s="223"/>
    </row>
    <row r="28" ht="36" customHeight="1" spans="1:4">
      <c r="A28" s="250" t="s">
        <v>1340</v>
      </c>
      <c r="B28" s="231"/>
      <c r="C28" s="232"/>
      <c r="D28" s="223"/>
    </row>
    <row r="29" ht="36" customHeight="1" spans="1:4">
      <c r="A29" s="248" t="s">
        <v>1341</v>
      </c>
      <c r="B29" s="231"/>
      <c r="C29" s="232"/>
      <c r="D29" s="223"/>
    </row>
    <row r="30" ht="36" customHeight="1" spans="1:4">
      <c r="A30" s="251" t="s">
        <v>1342</v>
      </c>
      <c r="B30" s="221"/>
      <c r="C30" s="222"/>
      <c r="D30" s="223"/>
    </row>
    <row r="31" ht="36" customHeight="1" spans="1:4">
      <c r="A31" s="252" t="s">
        <v>1343</v>
      </c>
      <c r="B31" s="231"/>
      <c r="C31" s="232"/>
      <c r="D31" s="223"/>
    </row>
    <row r="32" ht="36" customHeight="1" spans="1:4">
      <c r="A32" s="251" t="s">
        <v>1344</v>
      </c>
      <c r="B32" s="221">
        <f>B34+B35</f>
        <v>1193</v>
      </c>
      <c r="C32" s="222">
        <f>C34+C35</f>
        <v>972</v>
      </c>
      <c r="D32" s="223">
        <f t="shared" si="0"/>
        <v>-0.185247275775356</v>
      </c>
    </row>
    <row r="33" ht="36" customHeight="1" spans="1:4">
      <c r="A33" s="252" t="s">
        <v>1345</v>
      </c>
      <c r="B33" s="231"/>
      <c r="C33" s="232"/>
      <c r="D33" s="223"/>
    </row>
    <row r="34" ht="36" customHeight="1" spans="1:4">
      <c r="A34" s="252" t="s">
        <v>1346</v>
      </c>
      <c r="B34" s="231">
        <v>16</v>
      </c>
      <c r="C34" s="232">
        <v>16</v>
      </c>
      <c r="D34" s="223">
        <f t="shared" si="0"/>
        <v>0</v>
      </c>
    </row>
    <row r="35" ht="36" customHeight="1" spans="1:4">
      <c r="A35" s="252" t="s">
        <v>1347</v>
      </c>
      <c r="B35" s="231">
        <v>1177</v>
      </c>
      <c r="C35" s="232">
        <v>956</v>
      </c>
      <c r="D35" s="223">
        <f t="shared" si="0"/>
        <v>-0.187765505522515</v>
      </c>
    </row>
    <row r="36" ht="36" customHeight="1" spans="1:4">
      <c r="A36" s="251" t="s">
        <v>1348</v>
      </c>
      <c r="B36" s="221">
        <v>7420</v>
      </c>
      <c r="C36" s="222">
        <f>C37</f>
        <v>18250</v>
      </c>
      <c r="D36" s="223">
        <f t="shared" si="0"/>
        <v>1.45956873315364</v>
      </c>
    </row>
    <row r="37" ht="36" customHeight="1" spans="1:4">
      <c r="A37" s="252" t="s">
        <v>1349</v>
      </c>
      <c r="B37" s="231">
        <v>7420</v>
      </c>
      <c r="C37" s="232">
        <v>18250</v>
      </c>
      <c r="D37" s="223">
        <f t="shared" si="0"/>
        <v>1.45956873315364</v>
      </c>
    </row>
    <row r="38" ht="36" customHeight="1" spans="1:4">
      <c r="A38" s="251" t="s">
        <v>1350</v>
      </c>
      <c r="B38" s="221">
        <f>B39</f>
        <v>303</v>
      </c>
      <c r="C38" s="222">
        <f>C39</f>
        <v>303</v>
      </c>
      <c r="D38" s="223">
        <f t="shared" si="0"/>
        <v>0</v>
      </c>
    </row>
    <row r="39" ht="36" customHeight="1" spans="1:4">
      <c r="A39" s="252" t="s">
        <v>1351</v>
      </c>
      <c r="B39" s="231">
        <v>303</v>
      </c>
      <c r="C39" s="232">
        <v>303</v>
      </c>
      <c r="D39" s="223">
        <f t="shared" si="0"/>
        <v>0</v>
      </c>
    </row>
    <row r="40" ht="36" customHeight="1" spans="1:4">
      <c r="A40" s="252"/>
      <c r="B40" s="231"/>
      <c r="C40" s="232"/>
      <c r="D40" s="223"/>
    </row>
    <row r="41" ht="36" customHeight="1" spans="1:4">
      <c r="A41" s="253" t="s">
        <v>1352</v>
      </c>
      <c r="B41" s="221">
        <f>B4+B7+B12+B21+B32+B36+B38</f>
        <v>111248</v>
      </c>
      <c r="C41" s="222">
        <f>C38+C36+C32+C21+C12+C7+C4</f>
        <v>39246</v>
      </c>
      <c r="D41" s="223">
        <f t="shared" si="0"/>
        <v>-0.647220624190997</v>
      </c>
    </row>
    <row r="42" ht="36" customHeight="1" spans="1:4">
      <c r="A42" s="254" t="s">
        <v>151</v>
      </c>
      <c r="B42" s="221">
        <f>B43+B44+B45</f>
        <v>74598</v>
      </c>
      <c r="C42" s="221">
        <f>C43+C44+C45</f>
        <v>64832</v>
      </c>
      <c r="D42" s="223">
        <f t="shared" si="0"/>
        <v>-0.130915037936674</v>
      </c>
    </row>
    <row r="43" ht="36" customHeight="1" spans="1:4">
      <c r="A43" s="254" t="s">
        <v>1353</v>
      </c>
      <c r="B43" s="231">
        <v>9740</v>
      </c>
      <c r="C43" s="232">
        <v>12000</v>
      </c>
      <c r="D43" s="223">
        <f t="shared" si="0"/>
        <v>0.232032854209446</v>
      </c>
    </row>
    <row r="44" ht="36" customHeight="1" spans="1:4">
      <c r="A44" s="255" t="s">
        <v>1354</v>
      </c>
      <c r="B44" s="231">
        <v>61200</v>
      </c>
      <c r="C44" s="232">
        <v>52832</v>
      </c>
      <c r="D44" s="223">
        <f t="shared" si="0"/>
        <v>-0.136732026143791</v>
      </c>
    </row>
    <row r="45" ht="36" customHeight="1" spans="1:4">
      <c r="A45" s="255" t="s">
        <v>1355</v>
      </c>
      <c r="B45" s="231">
        <v>3658</v>
      </c>
      <c r="C45" s="232"/>
      <c r="D45" s="223">
        <f t="shared" si="0"/>
        <v>-1</v>
      </c>
    </row>
    <row r="46" ht="36" customHeight="1" spans="1:4">
      <c r="A46" s="256" t="s">
        <v>1356</v>
      </c>
      <c r="B46" s="221">
        <v>187480</v>
      </c>
      <c r="C46" s="222">
        <v>6150</v>
      </c>
      <c r="D46" s="223">
        <f t="shared" si="0"/>
        <v>-0.967196500960102</v>
      </c>
    </row>
    <row r="47" ht="36" customHeight="1" spans="1:4">
      <c r="A47" s="253" t="s">
        <v>160</v>
      </c>
      <c r="B47" s="221">
        <f>B41+B42+B46</f>
        <v>373326</v>
      </c>
      <c r="C47" s="221">
        <f>C41+C42+C46</f>
        <v>110228</v>
      </c>
      <c r="D47" s="223">
        <f t="shared" si="0"/>
        <v>-0.704740628833781</v>
      </c>
    </row>
  </sheetData>
  <autoFilter ref="A3:D47">
    <extLst/>
  </autoFilter>
  <mergeCells count="1">
    <mergeCell ref="A1:D1"/>
  </mergeCells>
  <conditionalFormatting sqref="A46">
    <cfRule type="expression" dxfId="1" priority="3" stopIfTrue="1">
      <formula>"len($A:$A)=3"</formula>
    </cfRule>
  </conditionalFormatting>
  <conditionalFormatting sqref="B46:C46 E46:G46">
    <cfRule type="expression" dxfId="1" priority="2" stopIfTrue="1">
      <formula>"len($A:$A)=3"</formula>
    </cfRule>
  </conditionalFormatting>
  <conditionalFormatting sqref="C46 E46:G46">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showZeros="0" view="pageBreakPreview" zoomScale="80" zoomScaleNormal="115" workbookViewId="0">
      <pane ySplit="3" topLeftCell="A28" activePane="bottomLeft" state="frozen"/>
      <selection/>
      <selection pane="bottomLeft" activeCell="D28" sqref="D28"/>
    </sheetView>
  </sheetViews>
  <sheetFormatPr defaultColWidth="9" defaultRowHeight="15.6" outlineLevelCol="3"/>
  <cols>
    <col min="1" max="1" width="50.75" style="111" customWidth="1"/>
    <col min="2" max="3" width="21.6296296296296" style="111" customWidth="1"/>
    <col min="4" max="4" width="23.5925925925926" style="214" customWidth="1"/>
    <col min="5" max="16384" width="9" style="111"/>
  </cols>
  <sheetData>
    <row r="1" ht="45" customHeight="1" spans="1:4">
      <c r="A1" s="215" t="s">
        <v>1357</v>
      </c>
      <c r="B1" s="215"/>
      <c r="C1" s="215"/>
      <c r="D1" s="215"/>
    </row>
    <row r="2" s="211" customFormat="1" ht="20.1" customHeight="1" spans="1:4">
      <c r="A2" s="216"/>
      <c r="B2" s="217"/>
      <c r="C2" s="216"/>
      <c r="D2" s="218" t="s">
        <v>40</v>
      </c>
    </row>
    <row r="3" s="212" customFormat="1" ht="45" customHeight="1" spans="1:4">
      <c r="A3" s="219" t="s">
        <v>41</v>
      </c>
      <c r="B3" s="131" t="s">
        <v>42</v>
      </c>
      <c r="C3" s="131" t="s">
        <v>43</v>
      </c>
      <c r="D3" s="131" t="s">
        <v>44</v>
      </c>
    </row>
    <row r="4" s="212" customFormat="1" ht="36" customHeight="1" spans="1:4">
      <c r="A4" s="220" t="s">
        <v>1276</v>
      </c>
      <c r="B4" s="221"/>
      <c r="C4" s="222"/>
      <c r="D4" s="223"/>
    </row>
    <row r="5" ht="36" customHeight="1" spans="1:4">
      <c r="A5" s="220" t="s">
        <v>1277</v>
      </c>
      <c r="B5" s="221"/>
      <c r="C5" s="222"/>
      <c r="D5" s="223"/>
    </row>
    <row r="6" ht="36" customHeight="1" spans="1:4">
      <c r="A6" s="220" t="s">
        <v>1278</v>
      </c>
      <c r="B6" s="224" t="s">
        <v>1279</v>
      </c>
      <c r="C6" s="225" t="s">
        <v>1280</v>
      </c>
      <c r="D6" s="226">
        <v>-0.0277777777777778</v>
      </c>
    </row>
    <row r="7" ht="36" customHeight="1" spans="1:4">
      <c r="A7" s="220" t="s">
        <v>1281</v>
      </c>
      <c r="B7" s="224" t="s">
        <v>1282</v>
      </c>
      <c r="C7" s="225" t="s">
        <v>1282</v>
      </c>
      <c r="D7" s="226">
        <v>0.02</v>
      </c>
    </row>
    <row r="8" ht="36" customHeight="1" spans="1:4">
      <c r="A8" s="220" t="s">
        <v>1283</v>
      </c>
      <c r="B8" s="224" t="s">
        <v>1284</v>
      </c>
      <c r="C8" s="225" t="s">
        <v>1285</v>
      </c>
      <c r="D8" s="226">
        <v>0.211632453567937</v>
      </c>
    </row>
    <row r="9" ht="36" customHeight="1" spans="1:4">
      <c r="A9" s="227" t="s">
        <v>1286</v>
      </c>
      <c r="B9" s="228">
        <v>56813</v>
      </c>
      <c r="C9" s="229" t="s">
        <v>1287</v>
      </c>
      <c r="D9" s="230">
        <v>0.302518789713622</v>
      </c>
    </row>
    <row r="10" ht="36" customHeight="1" spans="1:4">
      <c r="A10" s="227" t="s">
        <v>1288</v>
      </c>
      <c r="B10" s="228">
        <v>6107</v>
      </c>
      <c r="C10" s="229" t="s">
        <v>1289</v>
      </c>
      <c r="D10" s="230">
        <v>-0.00540363517275255</v>
      </c>
    </row>
    <row r="11" ht="36" customHeight="1" spans="1:4">
      <c r="A11" s="227" t="s">
        <v>1290</v>
      </c>
      <c r="B11" s="228">
        <v>13002</v>
      </c>
      <c r="C11" s="229" t="s">
        <v>1291</v>
      </c>
      <c r="D11" s="230">
        <v>-0.067220427626519</v>
      </c>
    </row>
    <row r="12" ht="36" customHeight="1" spans="1:4">
      <c r="A12" s="227" t="s">
        <v>1292</v>
      </c>
      <c r="B12" s="228">
        <v>-410</v>
      </c>
      <c r="C12" s="229" t="s">
        <v>89</v>
      </c>
      <c r="D12" s="230">
        <v>-1</v>
      </c>
    </row>
    <row r="13" ht="36" customHeight="1" spans="1:4">
      <c r="A13" s="227" t="s">
        <v>1293</v>
      </c>
      <c r="B13" s="228">
        <v>2236</v>
      </c>
      <c r="C13" s="229" t="s">
        <v>1294</v>
      </c>
      <c r="D13" s="230">
        <v>-0.105545617173524</v>
      </c>
    </row>
    <row r="14" ht="36" customHeight="1" spans="1:4">
      <c r="A14" s="220" t="s">
        <v>1295</v>
      </c>
      <c r="B14" s="221"/>
      <c r="C14" s="222"/>
      <c r="D14" s="223"/>
    </row>
    <row r="15" ht="36" customHeight="1" spans="1:4">
      <c r="A15" s="220" t="s">
        <v>1296</v>
      </c>
      <c r="B15" s="221"/>
      <c r="C15" s="222"/>
      <c r="D15" s="223"/>
    </row>
    <row r="16" ht="36" customHeight="1" spans="1:4">
      <c r="A16" s="227" t="s">
        <v>1297</v>
      </c>
      <c r="B16" s="231"/>
      <c r="C16" s="232"/>
      <c r="D16" s="233"/>
    </row>
    <row r="17" ht="36" customHeight="1" spans="1:4">
      <c r="A17" s="227" t="s">
        <v>1298</v>
      </c>
      <c r="B17" s="231"/>
      <c r="C17" s="232"/>
      <c r="D17" s="233"/>
    </row>
    <row r="18" ht="36" customHeight="1" spans="1:4">
      <c r="A18" s="220" t="s">
        <v>1299</v>
      </c>
      <c r="B18" s="224" t="s">
        <v>1300</v>
      </c>
      <c r="C18" s="225" t="s">
        <v>1301</v>
      </c>
      <c r="D18" s="226">
        <v>-0.00757894736842102</v>
      </c>
    </row>
    <row r="19" ht="36" customHeight="1" spans="1:4">
      <c r="A19" s="220" t="s">
        <v>1302</v>
      </c>
      <c r="B19" s="221"/>
      <c r="C19" s="222"/>
      <c r="D19" s="223"/>
    </row>
    <row r="20" ht="36" customHeight="1" spans="1:4">
      <c r="A20" s="220" t="s">
        <v>1303</v>
      </c>
      <c r="B20" s="221"/>
      <c r="C20" s="222"/>
      <c r="D20" s="223"/>
    </row>
    <row r="21" ht="36" customHeight="1" spans="1:4">
      <c r="A21" s="220" t="s">
        <v>1304</v>
      </c>
      <c r="B21" s="221"/>
      <c r="C21" s="222"/>
      <c r="D21" s="223"/>
    </row>
    <row r="22" ht="36" customHeight="1" spans="1:4">
      <c r="A22" s="234" t="s">
        <v>1305</v>
      </c>
      <c r="B22" s="224" t="s">
        <v>1306</v>
      </c>
      <c r="C22" s="225" t="s">
        <v>1307</v>
      </c>
      <c r="D22" s="226">
        <v>0.164637374272102</v>
      </c>
    </row>
    <row r="23" ht="36" customHeight="1" spans="1:4">
      <c r="A23" s="234" t="s">
        <v>1308</v>
      </c>
      <c r="B23" s="221"/>
      <c r="C23" s="222"/>
      <c r="D23" s="223"/>
    </row>
    <row r="24" s="213" customFormat="1" ht="36" customHeight="1" spans="1:4">
      <c r="A24" s="234" t="s">
        <v>1309</v>
      </c>
      <c r="B24" s="221"/>
      <c r="C24" s="222"/>
      <c r="D24" s="223"/>
    </row>
    <row r="25" ht="36" customHeight="1" spans="1:4">
      <c r="A25" s="234" t="s">
        <v>1310</v>
      </c>
      <c r="B25" s="235" t="s">
        <v>1311</v>
      </c>
      <c r="C25" s="235" t="s">
        <v>89</v>
      </c>
      <c r="D25" s="236">
        <v>-1</v>
      </c>
    </row>
    <row r="26" ht="36" customHeight="1" spans="1:4">
      <c r="A26" s="237"/>
      <c r="B26" s="231"/>
      <c r="C26" s="232"/>
      <c r="D26" s="233"/>
    </row>
    <row r="27" ht="36" customHeight="1" spans="1:4">
      <c r="A27" s="238" t="s">
        <v>1312</v>
      </c>
      <c r="B27" s="221">
        <f>B6+B7+B8+B18+B22+B25</f>
        <v>83566</v>
      </c>
      <c r="C27" s="221">
        <f>C6+C7+C8+C18+C22+C25</f>
        <v>98820</v>
      </c>
      <c r="D27" s="223">
        <f t="shared" ref="D27:D32" si="0">C27/B27-1</f>
        <v>0.182538352918651</v>
      </c>
    </row>
    <row r="28" ht="36" customHeight="1" spans="1:4">
      <c r="A28" s="239" t="s">
        <v>1313</v>
      </c>
      <c r="B28" s="231">
        <v>284480</v>
      </c>
      <c r="C28" s="232">
        <v>6150</v>
      </c>
      <c r="D28" s="223">
        <f t="shared" si="0"/>
        <v>-0.978381608548931</v>
      </c>
    </row>
    <row r="29" ht="36" customHeight="1" spans="1:4">
      <c r="A29" s="240" t="s">
        <v>110</v>
      </c>
      <c r="B29" s="221">
        <f>B30+B31</f>
        <v>5280</v>
      </c>
      <c r="C29" s="221">
        <f>C30+C31</f>
        <v>5258</v>
      </c>
      <c r="D29" s="223">
        <f t="shared" si="0"/>
        <v>-0.00416666666666665</v>
      </c>
    </row>
    <row r="30" ht="17.4" spans="1:4">
      <c r="A30" s="241" t="s">
        <v>1314</v>
      </c>
      <c r="B30" s="231">
        <v>1905</v>
      </c>
      <c r="C30" s="232">
        <v>1600</v>
      </c>
      <c r="D30" s="223">
        <f t="shared" si="0"/>
        <v>-0.16010498687664</v>
      </c>
    </row>
    <row r="31" ht="17.4" spans="1:4">
      <c r="A31" s="241" t="s">
        <v>114</v>
      </c>
      <c r="B31" s="231">
        <v>3375</v>
      </c>
      <c r="C31" s="232">
        <v>3658</v>
      </c>
      <c r="D31" s="223">
        <f t="shared" si="0"/>
        <v>0.0838518518518518</v>
      </c>
    </row>
    <row r="32" ht="17.4" spans="1:4">
      <c r="A32" s="238" t="s">
        <v>123</v>
      </c>
      <c r="B32" s="221">
        <f>B27+B28+B29</f>
        <v>373326</v>
      </c>
      <c r="C32" s="222">
        <f>C27+C28+C29</f>
        <v>110228</v>
      </c>
      <c r="D32" s="223">
        <f t="shared" si="0"/>
        <v>-0.704740628833781</v>
      </c>
    </row>
  </sheetData>
  <autoFilter ref="A3:D32">
    <extLst/>
  </autoFilter>
  <mergeCells count="1">
    <mergeCell ref="A1:D1"/>
  </mergeCells>
  <conditionalFormatting sqref="B5:D5">
    <cfRule type="expression" dxfId="1" priority="5" stopIfTrue="1">
      <formula>"len($A:$A)=3"</formula>
    </cfRule>
  </conditionalFormatting>
  <conditionalFormatting sqref="C5:D5">
    <cfRule type="expression" dxfId="1" priority="2" stopIfTrue="1">
      <formula>"len($A:$A)=3"</formula>
    </cfRule>
  </conditionalFormatting>
  <conditionalFormatting sqref="E9:G9">
    <cfRule type="expression" dxfId="1" priority="12" stopIfTrue="1">
      <formula>"len($A:$A)=3"</formula>
    </cfRule>
  </conditionalFormatting>
  <conditionalFormatting sqref="A29:A31">
    <cfRule type="expression" dxfId="1" priority="1" stopIfTrue="1">
      <formula>"len($A:$A)=3"</formula>
    </cfRule>
  </conditionalFormatting>
  <conditionalFormatting sqref="A28:A29 A5:A21">
    <cfRule type="expression" dxfId="1" priority="8" stopIfTrue="1">
      <formula>"len($A:$A)=3"</formula>
    </cfRule>
  </conditionalFormatting>
  <conditionalFormatting sqref="E5:G20">
    <cfRule type="expression" dxfId="1" priority="13" stopIfTrue="1">
      <formula>"len($A:$A)=3"</formula>
    </cfRule>
  </conditionalFormatting>
  <conditionalFormatting sqref="E13:G14">
    <cfRule type="expression" dxfId="1" priority="11" stopIfTrue="1">
      <formula>"len($A:$A)=3"</formula>
    </cfRule>
  </conditionalFormatting>
  <conditionalFormatting sqref="B14:D17 B19:D21">
    <cfRule type="expression" dxfId="1" priority="6" stopIfTrue="1">
      <formula>"len($A:$A)=3"</formula>
    </cfRule>
  </conditionalFormatting>
  <conditionalFormatting sqref="C14:D17 C19:D21">
    <cfRule type="expression" dxfId="1" priority="3" stopIfTrue="1">
      <formula>"len($A:$A)=3"</formula>
    </cfRule>
  </conditionalFormatting>
  <conditionalFormatting sqref="E25:G27">
    <cfRule type="expression" dxfId="1" priority="14" stopIfTrue="1">
      <formula>"len($A:$A)=3"</formula>
    </cfRule>
  </conditionalFormatting>
  <conditionalFormatting sqref="B28:C31">
    <cfRule type="expression" dxfId="1" priority="7" stopIfTrue="1">
      <formula>"len($A:$A)=3"</formula>
    </cfRule>
  </conditionalFormatting>
  <conditionalFormatting sqref="C28 C30:C31">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2"/>
  <sheetViews>
    <sheetView showZeros="0" view="pageBreakPreview" zoomScale="80" zoomScaleNormal="115" workbookViewId="0">
      <pane ySplit="3" topLeftCell="A40" activePane="bottomLeft" state="frozen"/>
      <selection/>
      <selection pane="bottomLeft" activeCell="D43" sqref="D43"/>
    </sheetView>
  </sheetViews>
  <sheetFormatPr defaultColWidth="9" defaultRowHeight="15.6" outlineLevelCol="4"/>
  <cols>
    <col min="1" max="1" width="50.75" style="193" customWidth="1"/>
    <col min="2" max="3" width="21.6296296296296" style="194" customWidth="1"/>
    <col min="4" max="4" width="23.1203703703704" style="195" customWidth="1"/>
    <col min="5" max="5" width="9.37962962962963" style="193"/>
    <col min="6" max="16384" width="9" style="193"/>
  </cols>
  <sheetData>
    <row r="1" ht="45" customHeight="1" spans="1:4">
      <c r="A1" s="196" t="s">
        <v>1358</v>
      </c>
      <c r="B1" s="196"/>
      <c r="C1" s="196"/>
      <c r="D1" s="196"/>
    </row>
    <row r="2" s="190" customFormat="1" ht="20.1" customHeight="1" spans="1:4">
      <c r="A2" s="197">
        <f>B4+B11+B32+B38</f>
        <v>1615</v>
      </c>
      <c r="B2" s="197"/>
      <c r="C2" s="197"/>
      <c r="D2" s="198" t="s">
        <v>40</v>
      </c>
    </row>
    <row r="3" s="191" customFormat="1" ht="45" customHeight="1" spans="1:4">
      <c r="A3" s="199" t="s">
        <v>41</v>
      </c>
      <c r="B3" s="200" t="s">
        <v>42</v>
      </c>
      <c r="C3" s="200" t="s">
        <v>43</v>
      </c>
      <c r="D3" s="131" t="s">
        <v>164</v>
      </c>
    </row>
    <row r="4" ht="36" customHeight="1" spans="1:4">
      <c r="A4" s="201" t="s">
        <v>1316</v>
      </c>
      <c r="B4" s="202" t="s">
        <v>1359</v>
      </c>
      <c r="C4" s="203" t="s">
        <v>1360</v>
      </c>
      <c r="D4" s="204">
        <v>0.0800000000000001</v>
      </c>
    </row>
    <row r="5" ht="36" customHeight="1" spans="1:4">
      <c r="A5" s="201" t="s">
        <v>1317</v>
      </c>
      <c r="B5" s="202" t="s">
        <v>1361</v>
      </c>
      <c r="C5" s="203" t="s">
        <v>1362</v>
      </c>
      <c r="D5" s="134">
        <v>0.109090909090909</v>
      </c>
    </row>
    <row r="6" ht="36" customHeight="1" spans="1:4">
      <c r="A6" s="205" t="s">
        <v>1363</v>
      </c>
      <c r="B6" s="206" t="s">
        <v>1364</v>
      </c>
      <c r="C6" s="207" t="s">
        <v>1282</v>
      </c>
      <c r="D6" s="137">
        <v>0.3</v>
      </c>
    </row>
    <row r="7" ht="36" customHeight="1" spans="1:4">
      <c r="A7" s="205" t="s">
        <v>1365</v>
      </c>
      <c r="B7" s="206" t="s">
        <v>1366</v>
      </c>
      <c r="C7" s="207" t="s">
        <v>1366</v>
      </c>
      <c r="D7" s="137">
        <v>0</v>
      </c>
    </row>
    <row r="8" ht="36" customHeight="1" spans="1:4">
      <c r="A8" s="205" t="s">
        <v>1367</v>
      </c>
      <c r="B8" s="206" t="s">
        <v>1368</v>
      </c>
      <c r="C8" s="207" t="s">
        <v>1368</v>
      </c>
      <c r="D8" s="137">
        <v>0</v>
      </c>
    </row>
    <row r="9" ht="36" customHeight="1" spans="1:4">
      <c r="A9" s="201" t="s">
        <v>1318</v>
      </c>
      <c r="B9" s="202" t="s">
        <v>1364</v>
      </c>
      <c r="C9" s="203" t="s">
        <v>1364</v>
      </c>
      <c r="D9" s="134">
        <v>0</v>
      </c>
    </row>
    <row r="10" s="192" customFormat="1" ht="38" customHeight="1" spans="1:5">
      <c r="A10" s="205" t="s">
        <v>1369</v>
      </c>
      <c r="B10" s="206" t="s">
        <v>1364</v>
      </c>
      <c r="C10" s="207" t="s">
        <v>1364</v>
      </c>
      <c r="D10" s="137">
        <v>0</v>
      </c>
      <c r="E10" s="208"/>
    </row>
    <row r="11" ht="36" customHeight="1" spans="1:4">
      <c r="A11" s="201" t="s">
        <v>1319</v>
      </c>
      <c r="B11" s="202" t="s">
        <v>1370</v>
      </c>
      <c r="C11" s="203" t="s">
        <v>1371</v>
      </c>
      <c r="D11" s="134">
        <v>-0.563380281690141</v>
      </c>
    </row>
    <row r="12" ht="36" customHeight="1" spans="1:4">
      <c r="A12" s="201" t="s">
        <v>1372</v>
      </c>
      <c r="B12" s="202" t="s">
        <v>1371</v>
      </c>
      <c r="C12" s="203" t="s">
        <v>1371</v>
      </c>
      <c r="D12" s="134">
        <v>0</v>
      </c>
    </row>
    <row r="13" ht="36" customHeight="1" spans="1:4">
      <c r="A13" s="205" t="s">
        <v>1373</v>
      </c>
      <c r="B13" s="206" t="s">
        <v>1371</v>
      </c>
      <c r="C13" s="207" t="s">
        <v>1371</v>
      </c>
      <c r="D13" s="137">
        <v>0</v>
      </c>
    </row>
    <row r="14" ht="36" customHeight="1" spans="1:4">
      <c r="A14" s="201" t="s">
        <v>1374</v>
      </c>
      <c r="B14" s="202" t="s">
        <v>1375</v>
      </c>
      <c r="C14" s="203" t="s">
        <v>89</v>
      </c>
      <c r="D14" s="209" t="s">
        <v>1376</v>
      </c>
    </row>
    <row r="15" ht="37" customHeight="1" spans="1:4">
      <c r="A15" s="205" t="s">
        <v>1377</v>
      </c>
      <c r="B15" s="206" t="s">
        <v>1375</v>
      </c>
      <c r="C15" s="207" t="s">
        <v>89</v>
      </c>
      <c r="D15" s="210" t="s">
        <v>1376</v>
      </c>
    </row>
    <row r="16" ht="37" customHeight="1" spans="1:4">
      <c r="A16" s="201" t="s">
        <v>1324</v>
      </c>
      <c r="B16" s="202" t="s">
        <v>1378</v>
      </c>
      <c r="C16" s="203" t="s">
        <v>1379</v>
      </c>
      <c r="D16" s="134">
        <v>-0.810293396133844</v>
      </c>
    </row>
    <row r="17" ht="37" customHeight="1" spans="1:4">
      <c r="A17" s="205" t="s">
        <v>1380</v>
      </c>
      <c r="B17" s="206" t="s">
        <v>1381</v>
      </c>
      <c r="C17" s="207">
        <v>16903</v>
      </c>
      <c r="D17" s="137">
        <v>3.36557462298492</v>
      </c>
    </row>
    <row r="18" ht="37" customHeight="1" spans="1:4">
      <c r="A18" s="205" t="s">
        <v>1382</v>
      </c>
      <c r="B18" s="206" t="s">
        <v>1383</v>
      </c>
      <c r="C18" s="207">
        <v>13240</v>
      </c>
      <c r="D18" s="137">
        <v>7.8561872909699</v>
      </c>
    </row>
    <row r="19" ht="37" customHeight="1" spans="1:4">
      <c r="A19" s="205" t="s">
        <v>1384</v>
      </c>
      <c r="B19" s="206" t="s">
        <v>56</v>
      </c>
      <c r="C19" s="207">
        <v>850</v>
      </c>
      <c r="D19" s="137">
        <v>-0.454428754813864</v>
      </c>
    </row>
    <row r="20" ht="37" customHeight="1" spans="1:4">
      <c r="A20" s="205" t="s">
        <v>1385</v>
      </c>
      <c r="B20" s="206" t="s">
        <v>1386</v>
      </c>
      <c r="C20" s="207">
        <v>2700</v>
      </c>
      <c r="D20" s="137">
        <v>2.40479192938209</v>
      </c>
    </row>
    <row r="21" ht="37" customHeight="1" spans="1:4">
      <c r="A21" s="205" t="s">
        <v>1387</v>
      </c>
      <c r="B21" s="206" t="s">
        <v>89</v>
      </c>
      <c r="C21" s="207">
        <v>113</v>
      </c>
      <c r="D21" s="137" t="s">
        <v>1376</v>
      </c>
    </row>
    <row r="22" ht="37" customHeight="1" spans="1:4">
      <c r="A22" s="205" t="s">
        <v>1382</v>
      </c>
      <c r="B22" s="206" t="s">
        <v>89</v>
      </c>
      <c r="C22" s="207">
        <v>113</v>
      </c>
      <c r="D22" s="137" t="s">
        <v>1376</v>
      </c>
    </row>
    <row r="23" ht="37" customHeight="1" spans="1:4">
      <c r="A23" s="205" t="s">
        <v>1388</v>
      </c>
      <c r="B23" s="206" t="s">
        <v>1389</v>
      </c>
      <c r="C23" s="207" t="s">
        <v>1390</v>
      </c>
      <c r="D23" s="137">
        <v>-0.0816326530612245</v>
      </c>
    </row>
    <row r="24" ht="37" customHeight="1" spans="1:4">
      <c r="A24" s="205" t="s">
        <v>1391</v>
      </c>
      <c r="B24" s="206" t="s">
        <v>89</v>
      </c>
      <c r="C24" s="207" t="s">
        <v>89</v>
      </c>
      <c r="D24" s="137" t="s">
        <v>1376</v>
      </c>
    </row>
    <row r="25" ht="37" customHeight="1" spans="1:4">
      <c r="A25" s="205" t="s">
        <v>1392</v>
      </c>
      <c r="B25" s="206" t="s">
        <v>1389</v>
      </c>
      <c r="C25" s="207" t="s">
        <v>1390</v>
      </c>
      <c r="D25" s="137">
        <v>-0.0816326530612245</v>
      </c>
    </row>
    <row r="26" ht="37" customHeight="1" spans="1:4">
      <c r="A26" s="205" t="s">
        <v>1393</v>
      </c>
      <c r="B26" s="206" t="s">
        <v>1394</v>
      </c>
      <c r="C26" s="207" t="s">
        <v>1395</v>
      </c>
      <c r="D26" s="137">
        <v>1.80519480519481</v>
      </c>
    </row>
    <row r="27" ht="37" customHeight="1" spans="1:4">
      <c r="A27" s="205" t="s">
        <v>1396</v>
      </c>
      <c r="B27" s="206" t="s">
        <v>1394</v>
      </c>
      <c r="C27" s="207" t="s">
        <v>1395</v>
      </c>
      <c r="D27" s="137">
        <v>1.80519480519481</v>
      </c>
    </row>
    <row r="28" ht="37" customHeight="1" spans="1:4">
      <c r="A28" s="205" t="s">
        <v>1397</v>
      </c>
      <c r="B28" s="206" t="s">
        <v>89</v>
      </c>
      <c r="C28" s="207" t="s">
        <v>89</v>
      </c>
      <c r="D28" s="137"/>
    </row>
    <row r="29" ht="37" customHeight="1" spans="1:4">
      <c r="A29" s="205" t="s">
        <v>1398</v>
      </c>
      <c r="B29" s="206" t="s">
        <v>89</v>
      </c>
      <c r="C29" s="207" t="s">
        <v>89</v>
      </c>
      <c r="D29" s="137"/>
    </row>
    <row r="30" ht="37" customHeight="1" spans="1:4">
      <c r="A30" s="205" t="s">
        <v>1399</v>
      </c>
      <c r="B30" s="206" t="s">
        <v>1400</v>
      </c>
      <c r="C30" s="207" t="s">
        <v>89</v>
      </c>
      <c r="D30" s="137">
        <v>-1</v>
      </c>
    </row>
    <row r="31" ht="37" customHeight="1" spans="1:4">
      <c r="A31" s="205" t="s">
        <v>1382</v>
      </c>
      <c r="B31" s="206" t="s">
        <v>1400</v>
      </c>
      <c r="C31" s="207" t="s">
        <v>89</v>
      </c>
      <c r="D31" s="137">
        <v>-1</v>
      </c>
    </row>
    <row r="32" ht="37" customHeight="1" spans="1:4">
      <c r="A32" s="201" t="s">
        <v>1333</v>
      </c>
      <c r="B32" s="202" t="s">
        <v>1401</v>
      </c>
      <c r="C32" s="203" t="s">
        <v>1401</v>
      </c>
      <c r="D32" s="134">
        <v>0</v>
      </c>
    </row>
    <row r="33" ht="37" customHeight="1" spans="1:4">
      <c r="A33" s="205" t="s">
        <v>1402</v>
      </c>
      <c r="B33" s="206" t="s">
        <v>1401</v>
      </c>
      <c r="C33" s="207" t="s">
        <v>1401</v>
      </c>
      <c r="D33" s="137">
        <v>0</v>
      </c>
    </row>
    <row r="34" ht="37" customHeight="1" spans="1:4">
      <c r="A34" s="205" t="s">
        <v>1403</v>
      </c>
      <c r="B34" s="206" t="s">
        <v>1404</v>
      </c>
      <c r="C34" s="207" t="s">
        <v>1404</v>
      </c>
      <c r="D34" s="137">
        <v>0</v>
      </c>
    </row>
    <row r="35" ht="37" customHeight="1" spans="1:4">
      <c r="A35" s="205" t="s">
        <v>1405</v>
      </c>
      <c r="B35" s="206" t="s">
        <v>89</v>
      </c>
      <c r="C35" s="207" t="s">
        <v>89</v>
      </c>
      <c r="D35" s="137"/>
    </row>
    <row r="36" ht="37" customHeight="1" spans="1:4">
      <c r="A36" s="205" t="s">
        <v>1406</v>
      </c>
      <c r="B36" s="206" t="s">
        <v>89</v>
      </c>
      <c r="C36" s="207" t="s">
        <v>89</v>
      </c>
      <c r="D36" s="137"/>
    </row>
    <row r="37" ht="37" customHeight="1" spans="1:4">
      <c r="A37" s="205" t="s">
        <v>1407</v>
      </c>
      <c r="B37" s="206" t="s">
        <v>1375</v>
      </c>
      <c r="C37" s="207" t="s">
        <v>1375</v>
      </c>
      <c r="D37" s="137">
        <v>0</v>
      </c>
    </row>
    <row r="38" ht="37" customHeight="1" spans="1:4">
      <c r="A38" s="201" t="s">
        <v>1344</v>
      </c>
      <c r="B38" s="202" t="s">
        <v>1408</v>
      </c>
      <c r="C38" s="203" t="s">
        <v>1409</v>
      </c>
      <c r="D38" s="134">
        <v>-0.185247275775356</v>
      </c>
    </row>
    <row r="39" ht="37" customHeight="1" spans="1:4">
      <c r="A39" s="205" t="s">
        <v>1410</v>
      </c>
      <c r="B39" s="206" t="s">
        <v>1411</v>
      </c>
      <c r="C39" s="207" t="s">
        <v>1411</v>
      </c>
      <c r="D39" s="137">
        <v>0</v>
      </c>
    </row>
    <row r="40" ht="37" customHeight="1" spans="1:4">
      <c r="A40" s="205" t="s">
        <v>1412</v>
      </c>
      <c r="B40" s="206" t="s">
        <v>1411</v>
      </c>
      <c r="C40" s="207" t="s">
        <v>1411</v>
      </c>
      <c r="D40" s="137">
        <v>0</v>
      </c>
    </row>
    <row r="41" ht="37" customHeight="1" spans="1:4">
      <c r="A41" s="205" t="s">
        <v>1413</v>
      </c>
      <c r="B41" s="206" t="s">
        <v>89</v>
      </c>
      <c r="C41" s="207" t="s">
        <v>89</v>
      </c>
      <c r="D41" s="137"/>
    </row>
    <row r="42" ht="37" customHeight="1" spans="1:4">
      <c r="A42" s="205" t="s">
        <v>1414</v>
      </c>
      <c r="B42" s="206" t="s">
        <v>1415</v>
      </c>
      <c r="C42" s="207" t="s">
        <v>1416</v>
      </c>
      <c r="D42" s="137">
        <v>-0.187765505522515</v>
      </c>
    </row>
    <row r="43" ht="37" customHeight="1" spans="1:4">
      <c r="A43" s="205" t="s">
        <v>1417</v>
      </c>
      <c r="B43" s="206" t="s">
        <v>1418</v>
      </c>
      <c r="C43" s="207" t="s">
        <v>1419</v>
      </c>
      <c r="D43" s="137">
        <v>-0.348623853211009</v>
      </c>
    </row>
    <row r="44" ht="37" customHeight="1" spans="1:4">
      <c r="A44" s="205" t="s">
        <v>1420</v>
      </c>
      <c r="B44" s="206" t="s">
        <v>1421</v>
      </c>
      <c r="C44" s="207" t="s">
        <v>1422</v>
      </c>
      <c r="D44" s="137">
        <v>-0.317073170731707</v>
      </c>
    </row>
    <row r="45" ht="37" customHeight="1" spans="1:4">
      <c r="A45" s="205" t="s">
        <v>1423</v>
      </c>
      <c r="B45" s="206" t="s">
        <v>1424</v>
      </c>
      <c r="C45" s="207" t="s">
        <v>1424</v>
      </c>
      <c r="D45" s="137">
        <v>0</v>
      </c>
    </row>
    <row r="46" ht="37" customHeight="1" spans="1:4">
      <c r="A46" s="205" t="s">
        <v>1425</v>
      </c>
      <c r="B46" s="206" t="s">
        <v>89</v>
      </c>
      <c r="C46" s="207" t="s">
        <v>89</v>
      </c>
      <c r="D46" s="137"/>
    </row>
    <row r="47" ht="37" customHeight="1" spans="1:4">
      <c r="A47" s="205" t="s">
        <v>1426</v>
      </c>
      <c r="B47" s="206" t="s">
        <v>1427</v>
      </c>
      <c r="C47" s="207" t="s">
        <v>1428</v>
      </c>
      <c r="D47" s="137">
        <v>-0.35</v>
      </c>
    </row>
    <row r="48" ht="37" customHeight="1" spans="1:4">
      <c r="A48" s="205" t="s">
        <v>1429</v>
      </c>
      <c r="B48" s="206" t="s">
        <v>1359</v>
      </c>
      <c r="C48" s="207" t="s">
        <v>1359</v>
      </c>
      <c r="D48" s="137">
        <v>0</v>
      </c>
    </row>
    <row r="49" ht="37" customHeight="1" spans="1:4">
      <c r="A49" s="205" t="s">
        <v>1430</v>
      </c>
      <c r="B49" s="206" t="s">
        <v>1431</v>
      </c>
      <c r="C49" s="207" t="s">
        <v>1431</v>
      </c>
      <c r="D49" s="137">
        <v>0</v>
      </c>
    </row>
    <row r="50" ht="37" customHeight="1" spans="1:4">
      <c r="A50" s="201" t="s">
        <v>1348</v>
      </c>
      <c r="B50" s="202" t="s">
        <v>1432</v>
      </c>
      <c r="C50" s="203" t="s">
        <v>1433</v>
      </c>
      <c r="D50" s="134">
        <v>1.45956873315364</v>
      </c>
    </row>
    <row r="51" ht="37" customHeight="1" spans="1:4">
      <c r="A51" s="205" t="s">
        <v>1434</v>
      </c>
      <c r="B51" s="206" t="s">
        <v>1435</v>
      </c>
      <c r="C51" s="207" t="s">
        <v>1436</v>
      </c>
      <c r="D51" s="137">
        <v>0.831501831501831</v>
      </c>
    </row>
    <row r="52" ht="37" customHeight="1" spans="1:4">
      <c r="A52" s="205" t="s">
        <v>1437</v>
      </c>
      <c r="B52" s="206" t="s">
        <v>1438</v>
      </c>
      <c r="C52" s="207" t="s">
        <v>1439</v>
      </c>
      <c r="D52" s="137">
        <v>3.27350427350427</v>
      </c>
    </row>
    <row r="53" ht="37" customHeight="1" spans="1:4">
      <c r="A53" s="205" t="s">
        <v>1440</v>
      </c>
      <c r="B53" s="206" t="s">
        <v>89</v>
      </c>
      <c r="C53" s="207" t="s">
        <v>89</v>
      </c>
      <c r="D53" s="137"/>
    </row>
    <row r="54" ht="37" customHeight="1" spans="1:4">
      <c r="A54" s="205" t="s">
        <v>1441</v>
      </c>
      <c r="B54" s="206" t="s">
        <v>89</v>
      </c>
      <c r="C54" s="207" t="s">
        <v>1294</v>
      </c>
      <c r="D54" s="137"/>
    </row>
    <row r="55" ht="37" customHeight="1" spans="1:4">
      <c r="A55" s="205" t="s">
        <v>1442</v>
      </c>
      <c r="B55" s="206" t="s">
        <v>1443</v>
      </c>
      <c r="C55" s="207" t="s">
        <v>89</v>
      </c>
      <c r="D55" s="137">
        <v>-1</v>
      </c>
    </row>
    <row r="56" ht="37" customHeight="1" spans="1:4">
      <c r="A56" s="205" t="s">
        <v>1444</v>
      </c>
      <c r="B56" s="206" t="s">
        <v>89</v>
      </c>
      <c r="C56" s="207" t="s">
        <v>1445</v>
      </c>
      <c r="D56" s="137"/>
    </row>
    <row r="57" ht="37" customHeight="1" spans="1:4">
      <c r="A57" s="201" t="s">
        <v>1350</v>
      </c>
      <c r="B57" s="202" t="s">
        <v>1446</v>
      </c>
      <c r="C57" s="203" t="s">
        <v>1446</v>
      </c>
      <c r="D57" s="134">
        <v>0</v>
      </c>
    </row>
    <row r="58" ht="37" customHeight="1" spans="1:4">
      <c r="A58" s="205" t="s">
        <v>1447</v>
      </c>
      <c r="B58" s="206" t="s">
        <v>89</v>
      </c>
      <c r="C58" s="207" t="s">
        <v>89</v>
      </c>
      <c r="D58" s="137"/>
    </row>
    <row r="59" ht="37" customHeight="1" spans="1:4">
      <c r="A59" s="205" t="s">
        <v>1448</v>
      </c>
      <c r="B59" s="206" t="s">
        <v>89</v>
      </c>
      <c r="C59" s="207" t="s">
        <v>89</v>
      </c>
      <c r="D59" s="137"/>
    </row>
    <row r="60" ht="37" customHeight="1" spans="1:4">
      <c r="A60" s="205" t="s">
        <v>1449</v>
      </c>
      <c r="B60" s="206" t="s">
        <v>89</v>
      </c>
      <c r="C60" s="207" t="s">
        <v>89</v>
      </c>
      <c r="D60" s="137"/>
    </row>
    <row r="61" ht="37" customHeight="1" spans="1:4">
      <c r="A61" s="205" t="s">
        <v>1450</v>
      </c>
      <c r="B61" s="206" t="s">
        <v>1451</v>
      </c>
      <c r="C61" s="207" t="s">
        <v>1451</v>
      </c>
      <c r="D61" s="137">
        <v>0</v>
      </c>
    </row>
    <row r="62" ht="37" customHeight="1" spans="1:4">
      <c r="A62" s="205" t="s">
        <v>1452</v>
      </c>
      <c r="B62" s="206" t="s">
        <v>1453</v>
      </c>
      <c r="C62" s="207" t="s">
        <v>1453</v>
      </c>
      <c r="D62" s="137">
        <v>0</v>
      </c>
    </row>
    <row r="63" ht="37" customHeight="1" spans="1:4">
      <c r="A63" s="201" t="s">
        <v>1454</v>
      </c>
      <c r="B63" s="202" t="s">
        <v>1455</v>
      </c>
      <c r="C63" s="203" t="s">
        <v>1456</v>
      </c>
      <c r="D63" s="134">
        <v>-0.647220624190997</v>
      </c>
    </row>
    <row r="64" ht="37" customHeight="1" spans="1:4">
      <c r="A64" s="201" t="s">
        <v>151</v>
      </c>
      <c r="B64" s="202" t="s">
        <v>1457</v>
      </c>
      <c r="C64" s="203" t="s">
        <v>1458</v>
      </c>
      <c r="D64" s="134">
        <v>-0.729156968536085</v>
      </c>
    </row>
    <row r="65" ht="37" customHeight="1" spans="1:4">
      <c r="A65" s="205" t="s">
        <v>1459</v>
      </c>
      <c r="B65" s="206" t="s">
        <v>1460</v>
      </c>
      <c r="C65" s="207" t="s">
        <v>1461</v>
      </c>
      <c r="D65" s="137">
        <v>0.232032854209446</v>
      </c>
    </row>
    <row r="66" ht="37" customHeight="1" spans="1:4">
      <c r="A66" s="205" t="s">
        <v>1462</v>
      </c>
      <c r="B66" s="206" t="s">
        <v>89</v>
      </c>
      <c r="C66" s="207" t="s">
        <v>89</v>
      </c>
      <c r="D66" s="137"/>
    </row>
    <row r="67" ht="37" customHeight="1" spans="1:4">
      <c r="A67" s="205" t="s">
        <v>1463</v>
      </c>
      <c r="B67" s="206" t="s">
        <v>1460</v>
      </c>
      <c r="C67" s="207" t="s">
        <v>1461</v>
      </c>
      <c r="D67" s="137">
        <v>0.232032854209446</v>
      </c>
    </row>
    <row r="68" ht="37" customHeight="1" spans="1:4">
      <c r="A68" s="205" t="s">
        <v>1464</v>
      </c>
      <c r="B68" s="206" t="s">
        <v>1239</v>
      </c>
      <c r="C68" s="207" t="s">
        <v>1240</v>
      </c>
      <c r="D68" s="137">
        <v>-0.136732026143791</v>
      </c>
    </row>
    <row r="69" ht="37" customHeight="1" spans="1:4">
      <c r="A69" s="205" t="s">
        <v>1465</v>
      </c>
      <c r="B69" s="206" t="s">
        <v>1466</v>
      </c>
      <c r="C69" s="207" t="s">
        <v>89</v>
      </c>
      <c r="D69" s="137">
        <v>-1</v>
      </c>
    </row>
    <row r="70" ht="37" customHeight="1" spans="1:4">
      <c r="A70" s="205" t="s">
        <v>1467</v>
      </c>
      <c r="B70" s="206" t="s">
        <v>1468</v>
      </c>
      <c r="C70" s="207" t="s">
        <v>1469</v>
      </c>
      <c r="D70" s="137">
        <v>-0.967196500960102</v>
      </c>
    </row>
    <row r="71" ht="37" customHeight="1" spans="1:4">
      <c r="A71" s="205" t="s">
        <v>1470</v>
      </c>
      <c r="B71" s="206" t="s">
        <v>89</v>
      </c>
      <c r="C71" s="207" t="s">
        <v>89</v>
      </c>
      <c r="D71" s="137"/>
    </row>
    <row r="72" ht="37" customHeight="1" spans="1:4">
      <c r="A72" s="201" t="s">
        <v>1471</v>
      </c>
      <c r="B72" s="202" t="s">
        <v>1472</v>
      </c>
      <c r="C72" s="203" t="s">
        <v>1473</v>
      </c>
      <c r="D72" s="134">
        <v>-0.704740628833781</v>
      </c>
    </row>
  </sheetData>
  <autoFilter ref="A3:D72">
    <extLst/>
  </autoFilter>
  <mergeCells count="1">
    <mergeCell ref="A1:D1"/>
  </mergeCells>
  <conditionalFormatting sqref="E15:G15">
    <cfRule type="expression" dxfId="1" priority="1" stopIfTrue="1">
      <formula>"len($A:$A)=3"</formula>
    </cfRule>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showZeros="0" view="pageBreakPreview" zoomScaleNormal="100" workbookViewId="0">
      <selection activeCell="D9" sqref="D9"/>
    </sheetView>
  </sheetViews>
  <sheetFormatPr defaultColWidth="9" defaultRowHeight="14.4" outlineLevelCol="3"/>
  <cols>
    <col min="1" max="1" width="52.1296296296296" style="126" customWidth="1"/>
    <col min="2" max="4" width="20.6296296296296" customWidth="1"/>
  </cols>
  <sheetData>
    <row r="1" s="177" customFormat="1" ht="45" customHeight="1" spans="1:4">
      <c r="A1" s="178" t="s">
        <v>1474</v>
      </c>
      <c r="B1" s="178"/>
      <c r="C1" s="178"/>
      <c r="D1" s="178"/>
    </row>
    <row r="2" ht="20.1" customHeight="1" spans="1:4">
      <c r="A2" s="179"/>
      <c r="B2" s="180"/>
      <c r="C2" s="181"/>
      <c r="D2" s="181" t="s">
        <v>40</v>
      </c>
    </row>
    <row r="3" ht="45" customHeight="1" spans="1:4">
      <c r="A3" s="120" t="s">
        <v>1252</v>
      </c>
      <c r="B3" s="182" t="s">
        <v>42</v>
      </c>
      <c r="C3" s="182" t="str">
        <f>YEAR([3]封面!$B$7)&amp;"年预算数"</f>
        <v>2020年预算数</v>
      </c>
      <c r="D3" s="131" t="s">
        <v>1475</v>
      </c>
    </row>
    <row r="4" ht="36" customHeight="1" spans="1:4">
      <c r="A4" s="183" t="s">
        <v>1316</v>
      </c>
      <c r="B4" s="184">
        <v>75</v>
      </c>
      <c r="C4" s="184">
        <v>81</v>
      </c>
      <c r="D4" s="185">
        <f t="shared" ref="D4:D15" si="0">IF(B4&lt;&gt;0,C4/B4-1,"")</f>
        <v>0.0800000000000001</v>
      </c>
    </row>
    <row r="5" ht="36" customHeight="1" spans="1:4">
      <c r="A5" s="183" t="s">
        <v>1319</v>
      </c>
      <c r="B5" s="184">
        <v>71</v>
      </c>
      <c r="C5" s="184">
        <v>31</v>
      </c>
      <c r="D5" s="185">
        <f t="shared" si="0"/>
        <v>-0.563380281690141</v>
      </c>
    </row>
    <row r="6" ht="36" customHeight="1" spans="1:4">
      <c r="A6" s="183" t="s">
        <v>1322</v>
      </c>
      <c r="B6" s="184"/>
      <c r="C6" s="184"/>
      <c r="D6" s="185" t="str">
        <f t="shared" si="0"/>
        <v/>
      </c>
    </row>
    <row r="7" ht="36" customHeight="1" spans="1:4">
      <c r="A7" s="183" t="s">
        <v>1324</v>
      </c>
      <c r="B7" s="184">
        <v>310</v>
      </c>
      <c r="C7" s="184">
        <v>256</v>
      </c>
      <c r="D7" s="185">
        <f t="shared" si="0"/>
        <v>-0.174193548387097</v>
      </c>
    </row>
    <row r="8" ht="36" customHeight="1" spans="1:4">
      <c r="A8" s="183" t="s">
        <v>1333</v>
      </c>
      <c r="B8" s="184">
        <v>276</v>
      </c>
      <c r="C8" s="184">
        <v>276</v>
      </c>
      <c r="D8" s="185">
        <f t="shared" si="0"/>
        <v>0</v>
      </c>
    </row>
    <row r="9" ht="36" customHeight="1" spans="1:4">
      <c r="A9" s="183" t="s">
        <v>1337</v>
      </c>
      <c r="B9" s="184"/>
      <c r="C9" s="184"/>
      <c r="D9" s="185" t="str">
        <f t="shared" si="0"/>
        <v/>
      </c>
    </row>
    <row r="10" ht="36" customHeight="1" spans="1:4">
      <c r="A10" s="183" t="s">
        <v>1342</v>
      </c>
      <c r="B10" s="184"/>
      <c r="C10" s="184"/>
      <c r="D10" s="185" t="str">
        <f t="shared" si="0"/>
        <v/>
      </c>
    </row>
    <row r="11" ht="32" customHeight="1" spans="1:4">
      <c r="A11" s="183" t="s">
        <v>1476</v>
      </c>
      <c r="B11" s="184"/>
      <c r="C11" s="184"/>
      <c r="D11" s="185" t="str">
        <f t="shared" si="0"/>
        <v/>
      </c>
    </row>
    <row r="12" ht="32" customHeight="1" spans="1:4">
      <c r="A12" s="183" t="s">
        <v>1477</v>
      </c>
      <c r="B12" s="184">
        <v>1173</v>
      </c>
      <c r="C12" s="184">
        <v>956</v>
      </c>
      <c r="D12" s="185">
        <f t="shared" si="0"/>
        <v>-0.184995737425405</v>
      </c>
    </row>
    <row r="13" ht="32" customHeight="1" spans="1:4">
      <c r="A13" s="183" t="s">
        <v>1478</v>
      </c>
      <c r="B13" s="184"/>
      <c r="C13" s="184"/>
      <c r="D13" s="185" t="str">
        <f t="shared" si="0"/>
        <v/>
      </c>
    </row>
    <row r="14" ht="32" customHeight="1" spans="1:4">
      <c r="A14" s="183" t="s">
        <v>1479</v>
      </c>
      <c r="B14" s="184"/>
      <c r="C14" s="184"/>
      <c r="D14" s="185" t="str">
        <f t="shared" si="0"/>
        <v/>
      </c>
    </row>
    <row r="15" ht="32" customHeight="1" spans="1:4">
      <c r="A15" s="186" t="s">
        <v>1480</v>
      </c>
      <c r="B15" s="187">
        <f>SUM(B4:B14)</f>
        <v>1905</v>
      </c>
      <c r="C15" s="187">
        <f>SUM(C4:C14)</f>
        <v>1600</v>
      </c>
      <c r="D15" s="188">
        <f t="shared" si="0"/>
        <v>-0.16010498687664</v>
      </c>
    </row>
  </sheetData>
  <autoFilter ref="A3:D15">
    <extLst/>
  </autoFilter>
  <mergeCells count="1">
    <mergeCell ref="A1:D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A16" sqref="A16:D16"/>
    </sheetView>
  </sheetViews>
  <sheetFormatPr defaultColWidth="9" defaultRowHeight="14.4" outlineLevelCol="3"/>
  <cols>
    <col min="1" max="1" width="52.1296296296296" style="126" customWidth="1"/>
    <col min="2" max="4" width="20.6296296296296" customWidth="1"/>
  </cols>
  <sheetData>
    <row r="1" s="177" customFormat="1" ht="45" customHeight="1" spans="1:4">
      <c r="A1" s="178" t="s">
        <v>1481</v>
      </c>
      <c r="B1" s="178"/>
      <c r="C1" s="178"/>
      <c r="D1" s="178"/>
    </row>
    <row r="2" ht="20.1" customHeight="1" spans="1:4">
      <c r="A2" s="179"/>
      <c r="B2" s="180"/>
      <c r="C2" s="181"/>
      <c r="D2" s="181" t="s">
        <v>40</v>
      </c>
    </row>
    <row r="3" ht="45" customHeight="1" spans="1:4">
      <c r="A3" s="120" t="s">
        <v>1252</v>
      </c>
      <c r="B3" s="182" t="s">
        <v>42</v>
      </c>
      <c r="C3" s="182" t="str">
        <f>YEAR([3]封面!$B$7)&amp;"年预算数"</f>
        <v>2020年预算数</v>
      </c>
      <c r="D3" s="131" t="s">
        <v>1475</v>
      </c>
    </row>
    <row r="4" ht="36" customHeight="1" spans="1:4">
      <c r="A4" s="183" t="s">
        <v>1316</v>
      </c>
      <c r="B4" s="184"/>
      <c r="C4" s="184"/>
      <c r="D4" s="185"/>
    </row>
    <row r="5" ht="36" customHeight="1" spans="1:4">
      <c r="A5" s="183" t="s">
        <v>1319</v>
      </c>
      <c r="B5" s="184"/>
      <c r="C5" s="184"/>
      <c r="D5" s="185"/>
    </row>
    <row r="6" ht="36" customHeight="1" spans="1:4">
      <c r="A6" s="183" t="s">
        <v>1322</v>
      </c>
      <c r="B6" s="184"/>
      <c r="C6" s="184"/>
      <c r="D6" s="185"/>
    </row>
    <row r="7" ht="36" customHeight="1" spans="1:4">
      <c r="A7" s="183" t="s">
        <v>1324</v>
      </c>
      <c r="B7" s="184"/>
      <c r="C7" s="184"/>
      <c r="D7" s="185"/>
    </row>
    <row r="8" ht="36" customHeight="1" spans="1:4">
      <c r="A8" s="183" t="s">
        <v>1333</v>
      </c>
      <c r="B8" s="184"/>
      <c r="C8" s="184"/>
      <c r="D8" s="185"/>
    </row>
    <row r="9" ht="36" customHeight="1" spans="1:4">
      <c r="A9" s="183" t="s">
        <v>1337</v>
      </c>
      <c r="B9" s="184"/>
      <c r="C9" s="184"/>
      <c r="D9" s="185"/>
    </row>
    <row r="10" ht="36" customHeight="1" spans="1:4">
      <c r="A10" s="183" t="s">
        <v>1342</v>
      </c>
      <c r="B10" s="184"/>
      <c r="C10" s="184"/>
      <c r="D10" s="185"/>
    </row>
    <row r="11" ht="32" customHeight="1" spans="1:4">
      <c r="A11" s="183" t="s">
        <v>1476</v>
      </c>
      <c r="B11" s="184"/>
      <c r="C11" s="184"/>
      <c r="D11" s="185"/>
    </row>
    <row r="12" ht="32" customHeight="1" spans="1:4">
      <c r="A12" s="183" t="s">
        <v>1477</v>
      </c>
      <c r="B12" s="184"/>
      <c r="C12" s="184"/>
      <c r="D12" s="185"/>
    </row>
    <row r="13" ht="32" customHeight="1" spans="1:4">
      <c r="A13" s="183" t="s">
        <v>1478</v>
      </c>
      <c r="B13" s="184"/>
      <c r="C13" s="184"/>
      <c r="D13" s="185"/>
    </row>
    <row r="14" ht="32" customHeight="1" spans="1:4">
      <c r="A14" s="183" t="s">
        <v>1479</v>
      </c>
      <c r="B14" s="184"/>
      <c r="C14" s="184"/>
      <c r="D14" s="185"/>
    </row>
    <row r="15" ht="32" customHeight="1" spans="1:4">
      <c r="A15" s="186" t="s">
        <v>1480</v>
      </c>
      <c r="B15" s="187"/>
      <c r="C15" s="187"/>
      <c r="D15" s="188"/>
    </row>
    <row r="16" spans="1:4">
      <c r="A16" s="189" t="s">
        <v>1254</v>
      </c>
      <c r="B16" s="189"/>
      <c r="C16" s="189"/>
      <c r="D16" s="189"/>
    </row>
  </sheetData>
  <mergeCells count="2">
    <mergeCell ref="A1:D1"/>
    <mergeCell ref="A16:D16"/>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Zeros="0" view="pageBreakPreview" zoomScaleNormal="100" topLeftCell="A28" workbookViewId="0">
      <selection activeCell="A35" sqref="A35"/>
    </sheetView>
  </sheetViews>
  <sheetFormatPr defaultColWidth="9" defaultRowHeight="15.6" outlineLevelCol="3"/>
  <cols>
    <col min="1" max="1" width="50.75" style="146" customWidth="1"/>
    <col min="2" max="4" width="21.6296296296296" style="146" customWidth="1"/>
    <col min="5" max="5" width="13.75" style="146"/>
    <col min="6" max="16384" width="9" style="146"/>
  </cols>
  <sheetData>
    <row r="1" ht="45" customHeight="1" spans="1:4">
      <c r="A1" s="127" t="s">
        <v>1482</v>
      </c>
      <c r="B1" s="127"/>
      <c r="C1" s="127"/>
      <c r="D1" s="127"/>
    </row>
    <row r="2" ht="20.1" customHeight="1" spans="1:4">
      <c r="A2" s="173"/>
      <c r="B2" s="174"/>
      <c r="C2" s="175"/>
      <c r="D2" s="176" t="s">
        <v>1483</v>
      </c>
    </row>
    <row r="3" ht="45" customHeight="1" spans="1:4">
      <c r="A3" s="150" t="s">
        <v>1484</v>
      </c>
      <c r="B3" s="73" t="s">
        <v>42</v>
      </c>
      <c r="C3" s="73" t="s">
        <v>43</v>
      </c>
      <c r="D3" s="73" t="s">
        <v>44</v>
      </c>
    </row>
    <row r="4" ht="36" customHeight="1" spans="1:4">
      <c r="A4" s="151" t="s">
        <v>1485</v>
      </c>
      <c r="B4" s="152"/>
      <c r="C4" s="152"/>
      <c r="D4" s="153"/>
    </row>
    <row r="5" ht="36" customHeight="1" spans="1:4">
      <c r="A5" s="154" t="s">
        <v>1486</v>
      </c>
      <c r="B5" s="155"/>
      <c r="C5" s="156"/>
      <c r="D5" s="157"/>
    </row>
    <row r="6" ht="36" customHeight="1" spans="1:4">
      <c r="A6" s="154" t="s">
        <v>1487</v>
      </c>
      <c r="B6" s="155"/>
      <c r="C6" s="155"/>
      <c r="D6" s="157"/>
    </row>
    <row r="7" ht="36" customHeight="1" spans="1:4">
      <c r="A7" s="154" t="s">
        <v>1488</v>
      </c>
      <c r="B7" s="158"/>
      <c r="C7" s="156"/>
      <c r="D7" s="157"/>
    </row>
    <row r="8" ht="36" customHeight="1" spans="1:4">
      <c r="A8" s="154" t="s">
        <v>1489</v>
      </c>
      <c r="B8" s="155"/>
      <c r="C8" s="156"/>
      <c r="D8" s="157"/>
    </row>
    <row r="9" ht="36" customHeight="1" spans="1:4">
      <c r="A9" s="154" t="s">
        <v>1490</v>
      </c>
      <c r="B9" s="158"/>
      <c r="C9" s="156"/>
      <c r="D9" s="157"/>
    </row>
    <row r="10" ht="36" customHeight="1" spans="1:4">
      <c r="A10" s="154" t="s">
        <v>1491</v>
      </c>
      <c r="B10" s="155"/>
      <c r="C10" s="156"/>
      <c r="D10" s="157"/>
    </row>
    <row r="11" ht="36" customHeight="1" spans="1:4">
      <c r="A11" s="154" t="s">
        <v>1492</v>
      </c>
      <c r="B11" s="155"/>
      <c r="C11" s="156"/>
      <c r="D11" s="157"/>
    </row>
    <row r="12" ht="36" customHeight="1" spans="1:4">
      <c r="A12" s="159" t="s">
        <v>1493</v>
      </c>
      <c r="B12" s="160"/>
      <c r="C12" s="155"/>
      <c r="D12" s="157"/>
    </row>
    <row r="13" ht="36" customHeight="1" spans="1:4">
      <c r="A13" s="154" t="s">
        <v>1494</v>
      </c>
      <c r="B13" s="160"/>
      <c r="C13" s="156"/>
      <c r="D13" s="157"/>
    </row>
    <row r="14" ht="36" customHeight="1" spans="1:4">
      <c r="A14" s="154" t="s">
        <v>1495</v>
      </c>
      <c r="B14" s="160"/>
      <c r="C14" s="161"/>
      <c r="D14" s="157"/>
    </row>
    <row r="15" ht="36" customHeight="1" spans="1:4">
      <c r="A15" s="154" t="s">
        <v>1496</v>
      </c>
      <c r="B15" s="160"/>
      <c r="C15" s="161"/>
      <c r="D15" s="157"/>
    </row>
    <row r="16" ht="36" customHeight="1" spans="1:4">
      <c r="A16" s="154" t="s">
        <v>1497</v>
      </c>
      <c r="B16" s="155"/>
      <c r="C16" s="156"/>
      <c r="D16" s="157"/>
    </row>
    <row r="17" ht="36" customHeight="1" spans="1:4">
      <c r="A17" s="154" t="s">
        <v>1498</v>
      </c>
      <c r="B17" s="160"/>
      <c r="C17" s="161"/>
      <c r="D17" s="157"/>
    </row>
    <row r="18" ht="36" customHeight="1" spans="1:4">
      <c r="A18" s="154" t="s">
        <v>1499</v>
      </c>
      <c r="B18" s="160"/>
      <c r="C18" s="161"/>
      <c r="D18" s="157"/>
    </row>
    <row r="19" ht="36" customHeight="1" spans="1:4">
      <c r="A19" s="154" t="s">
        <v>1500</v>
      </c>
      <c r="B19" s="155"/>
      <c r="C19" s="161"/>
      <c r="D19" s="157"/>
    </row>
    <row r="20" ht="36" customHeight="1" spans="1:4">
      <c r="A20" s="154" t="s">
        <v>1501</v>
      </c>
      <c r="B20" s="160"/>
      <c r="C20" s="156"/>
      <c r="D20" s="157"/>
    </row>
    <row r="21" ht="36" customHeight="1" spans="1:4">
      <c r="A21" s="154" t="s">
        <v>1502</v>
      </c>
      <c r="B21" s="160"/>
      <c r="C21" s="156"/>
      <c r="D21" s="157"/>
    </row>
    <row r="22" ht="36" customHeight="1" spans="1:4">
      <c r="A22" s="151" t="s">
        <v>1503</v>
      </c>
      <c r="B22" s="152">
        <f>B25</f>
        <v>326</v>
      </c>
      <c r="C22" s="152">
        <f>C25</f>
        <v>348</v>
      </c>
      <c r="D22" s="153">
        <f>C22/B22-1</f>
        <v>0.0674846625766872</v>
      </c>
    </row>
    <row r="23" ht="36" customHeight="1" spans="1:4">
      <c r="A23" s="162" t="s">
        <v>1504</v>
      </c>
      <c r="B23" s="160"/>
      <c r="C23" s="156"/>
      <c r="D23" s="153"/>
    </row>
    <row r="24" ht="36" customHeight="1" spans="1:4">
      <c r="A24" s="162" t="s">
        <v>1505</v>
      </c>
      <c r="B24" s="160"/>
      <c r="C24" s="156"/>
      <c r="D24" s="153"/>
    </row>
    <row r="25" ht="36" customHeight="1" spans="1:4">
      <c r="A25" s="162" t="s">
        <v>1506</v>
      </c>
      <c r="B25" s="163">
        <v>326</v>
      </c>
      <c r="C25" s="163">
        <v>348</v>
      </c>
      <c r="D25" s="153">
        <f>C25/B25-1</f>
        <v>0.0674846625766872</v>
      </c>
    </row>
    <row r="26" ht="36" customHeight="1" spans="1:4">
      <c r="A26" s="151" t="s">
        <v>1507</v>
      </c>
      <c r="B26" s="152"/>
      <c r="C26" s="152"/>
      <c r="D26" s="153"/>
    </row>
    <row r="27" ht="36" customHeight="1" spans="1:4">
      <c r="A27" s="162" t="s">
        <v>1508</v>
      </c>
      <c r="B27" s="160"/>
      <c r="C27" s="156"/>
      <c r="D27" s="153"/>
    </row>
    <row r="28" ht="36" customHeight="1" spans="1:4">
      <c r="A28" s="162" t="s">
        <v>1509</v>
      </c>
      <c r="B28" s="155"/>
      <c r="C28" s="156"/>
      <c r="D28" s="153"/>
    </row>
    <row r="29" ht="36" customHeight="1" spans="1:4">
      <c r="A29" s="162" t="s">
        <v>1510</v>
      </c>
      <c r="B29" s="160"/>
      <c r="C29" s="156"/>
      <c r="D29" s="153"/>
    </row>
    <row r="30" ht="36" customHeight="1" spans="1:4">
      <c r="A30" s="151" t="s">
        <v>1511</v>
      </c>
      <c r="B30" s="152"/>
      <c r="C30" s="152"/>
      <c r="D30" s="153"/>
    </row>
    <row r="31" ht="36" customHeight="1" spans="1:4">
      <c r="A31" s="162" t="s">
        <v>1512</v>
      </c>
      <c r="B31" s="155"/>
      <c r="C31" s="164"/>
      <c r="D31" s="153"/>
    </row>
    <row r="32" ht="36" customHeight="1" spans="1:4">
      <c r="A32" s="162" t="s">
        <v>1513</v>
      </c>
      <c r="B32" s="160"/>
      <c r="C32" s="164"/>
      <c r="D32" s="153"/>
    </row>
    <row r="33" ht="36" customHeight="1" spans="1:4">
      <c r="A33" s="162" t="s">
        <v>1514</v>
      </c>
      <c r="B33" s="160"/>
      <c r="C33" s="161"/>
      <c r="D33" s="153"/>
    </row>
    <row r="34" ht="36" customHeight="1" spans="1:4">
      <c r="A34" s="151" t="s">
        <v>1515</v>
      </c>
      <c r="B34" s="165">
        <v>16</v>
      </c>
      <c r="C34" s="165"/>
      <c r="D34" s="153">
        <f>C34/B34-1</f>
        <v>-1</v>
      </c>
    </row>
    <row r="35" ht="36" customHeight="1" spans="1:4">
      <c r="A35" s="166" t="s">
        <v>1516</v>
      </c>
      <c r="B35" s="167">
        <f>B34+B22</f>
        <v>342</v>
      </c>
      <c r="C35" s="168">
        <f>C22</f>
        <v>348</v>
      </c>
      <c r="D35" s="153">
        <f>C35/B35-1</f>
        <v>0.0175438596491229</v>
      </c>
    </row>
    <row r="36" ht="36" customHeight="1" spans="1:4">
      <c r="A36" s="169" t="s">
        <v>1517</v>
      </c>
      <c r="B36" s="167">
        <v>54</v>
      </c>
      <c r="C36" s="168"/>
      <c r="D36" s="153">
        <f>C36/B36-1</f>
        <v>-1</v>
      </c>
    </row>
    <row r="37" ht="36" customHeight="1" spans="1:4">
      <c r="A37" s="170" t="s">
        <v>1518</v>
      </c>
      <c r="B37" s="155"/>
      <c r="C37" s="164"/>
      <c r="D37" s="153"/>
    </row>
    <row r="38" ht="36" customHeight="1" spans="1:4">
      <c r="A38" s="166" t="s">
        <v>123</v>
      </c>
      <c r="B38" s="152">
        <f>B36+B35</f>
        <v>396</v>
      </c>
      <c r="C38" s="152">
        <f>C36+C35</f>
        <v>348</v>
      </c>
      <c r="D38" s="153">
        <f>C38/B38-1</f>
        <v>-0.121212121212121</v>
      </c>
    </row>
  </sheetData>
  <autoFilter ref="A3:D38">
    <extLst/>
  </autoFilter>
  <mergeCells count="1">
    <mergeCell ref="A1:D1"/>
  </mergeCells>
  <conditionalFormatting sqref="E3:G37">
    <cfRule type="cellIs" dxfId="3" priority="4" stopIfTrue="1" operator="lessThanOrEqual">
      <formula>-1</formula>
    </cfRule>
  </conditionalFormatting>
  <conditionalFormatting sqref="E4:G7">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showZeros="0" view="pageBreakPreview" zoomScaleNormal="100" topLeftCell="A19" workbookViewId="0">
      <selection activeCell="A20" sqref="A20"/>
    </sheetView>
  </sheetViews>
  <sheetFormatPr defaultColWidth="9" defaultRowHeight="15.6" outlineLevelCol="3"/>
  <cols>
    <col min="1" max="1" width="50.75" style="146" customWidth="1"/>
    <col min="2" max="4" width="21.6296296296296" style="146" customWidth="1"/>
    <col min="5" max="16384" width="9" style="146"/>
  </cols>
  <sheetData>
    <row r="1" ht="45" customHeight="1" spans="1:4">
      <c r="A1" s="127" t="s">
        <v>1519</v>
      </c>
      <c r="B1" s="127"/>
      <c r="C1" s="127"/>
      <c r="D1" s="127"/>
    </row>
    <row r="2" ht="20.1" customHeight="1" spans="1:4">
      <c r="A2" s="128"/>
      <c r="B2" s="128"/>
      <c r="C2" s="128"/>
      <c r="D2" s="172" t="s">
        <v>40</v>
      </c>
    </row>
    <row r="3" ht="45" customHeight="1" spans="1:4">
      <c r="A3" s="130" t="s">
        <v>41</v>
      </c>
      <c r="B3" s="131" t="s">
        <v>42</v>
      </c>
      <c r="C3" s="131" t="s">
        <v>43</v>
      </c>
      <c r="D3" s="131" t="s">
        <v>44</v>
      </c>
    </row>
    <row r="4" ht="35.1" customHeight="1" spans="1:4">
      <c r="A4" s="132" t="s">
        <v>1520</v>
      </c>
      <c r="B4" s="133"/>
      <c r="C4" s="133"/>
      <c r="D4" s="134"/>
    </row>
    <row r="5" ht="35.1" customHeight="1" spans="1:4">
      <c r="A5" s="135" t="s">
        <v>1521</v>
      </c>
      <c r="B5" s="136">
        <v>54</v>
      </c>
      <c r="C5" s="136"/>
      <c r="D5" s="137">
        <f>C5/B5-1</f>
        <v>-1</v>
      </c>
    </row>
    <row r="6" ht="35.1" customHeight="1" spans="1:4">
      <c r="A6" s="135" t="s">
        <v>1522</v>
      </c>
      <c r="B6" s="136"/>
      <c r="C6" s="136"/>
      <c r="D6" s="137"/>
    </row>
    <row r="7" ht="35.1" customHeight="1" spans="1:4">
      <c r="A7" s="135" t="s">
        <v>1523</v>
      </c>
      <c r="B7" s="136"/>
      <c r="C7" s="136"/>
      <c r="D7" s="137"/>
    </row>
    <row r="8" ht="35.1" customHeight="1" spans="1:4">
      <c r="A8" s="135" t="s">
        <v>1524</v>
      </c>
      <c r="B8" s="136"/>
      <c r="C8" s="136"/>
      <c r="D8" s="137"/>
    </row>
    <row r="9" ht="35.1" customHeight="1" spans="1:4">
      <c r="A9" s="135" t="s">
        <v>1525</v>
      </c>
      <c r="B9" s="136"/>
      <c r="C9" s="136"/>
      <c r="D9" s="137"/>
    </row>
    <row r="10" ht="35.1" customHeight="1" spans="1:4">
      <c r="A10" s="132" t="s">
        <v>1526</v>
      </c>
      <c r="B10" s="138"/>
      <c r="C10" s="138"/>
      <c r="D10" s="137"/>
    </row>
    <row r="11" ht="35.1" customHeight="1" spans="1:4">
      <c r="A11" s="135" t="s">
        <v>1527</v>
      </c>
      <c r="B11" s="136"/>
      <c r="C11" s="136"/>
      <c r="D11" s="137"/>
    </row>
    <row r="12" ht="35.1" customHeight="1" spans="1:4">
      <c r="A12" s="135" t="s">
        <v>1528</v>
      </c>
      <c r="B12" s="136"/>
      <c r="C12" s="139"/>
      <c r="D12" s="137"/>
    </row>
    <row r="13" ht="35.1" customHeight="1" spans="1:4">
      <c r="A13" s="135" t="s">
        <v>1529</v>
      </c>
      <c r="B13" s="136"/>
      <c r="C13" s="136"/>
      <c r="D13" s="137"/>
    </row>
    <row r="14" ht="35.1" customHeight="1" spans="1:4">
      <c r="A14" s="135" t="s">
        <v>1530</v>
      </c>
      <c r="B14" s="136"/>
      <c r="C14" s="136"/>
      <c r="D14" s="137"/>
    </row>
    <row r="15" ht="35.1" customHeight="1" spans="1:4">
      <c r="A15" s="135" t="s">
        <v>1531</v>
      </c>
      <c r="B15" s="136"/>
      <c r="C15" s="136"/>
      <c r="D15" s="137"/>
    </row>
    <row r="16" s="171" customFormat="1" ht="35.1" customHeight="1" spans="1:4">
      <c r="A16" s="132" t="s">
        <v>1532</v>
      </c>
      <c r="B16" s="138"/>
      <c r="C16" s="138"/>
      <c r="D16" s="137"/>
    </row>
    <row r="17" ht="35.1" customHeight="1" spans="1:4">
      <c r="A17" s="135" t="s">
        <v>1533</v>
      </c>
      <c r="B17" s="136"/>
      <c r="C17" s="136"/>
      <c r="D17" s="137"/>
    </row>
    <row r="18" ht="35.1" customHeight="1" spans="1:4">
      <c r="A18" s="132" t="s">
        <v>1534</v>
      </c>
      <c r="B18" s="138">
        <f>B19</f>
        <v>35</v>
      </c>
      <c r="C18" s="138">
        <f>C19</f>
        <v>35</v>
      </c>
      <c r="D18" s="137">
        <f>C18/B18-1</f>
        <v>0</v>
      </c>
    </row>
    <row r="19" ht="35.1" customHeight="1" spans="1:4">
      <c r="A19" s="135" t="s">
        <v>1535</v>
      </c>
      <c r="B19" s="136">
        <v>35</v>
      </c>
      <c r="C19" s="136">
        <v>35</v>
      </c>
      <c r="D19" s="137">
        <f>C19/B19-1</f>
        <v>0</v>
      </c>
    </row>
    <row r="20" ht="35.1" customHeight="1" spans="1:4">
      <c r="A20" s="140" t="s">
        <v>1536</v>
      </c>
      <c r="B20" s="138">
        <f>B19+B5</f>
        <v>89</v>
      </c>
      <c r="C20" s="138">
        <f>C19+C5</f>
        <v>35</v>
      </c>
      <c r="D20" s="137">
        <f>C20/B20-1</f>
        <v>-0.606741573033708</v>
      </c>
    </row>
    <row r="21" ht="35.1" customHeight="1" spans="1:4">
      <c r="A21" s="141" t="s">
        <v>151</v>
      </c>
      <c r="B21" s="138">
        <f>B22</f>
        <v>307</v>
      </c>
      <c r="C21" s="138">
        <f>C22</f>
        <v>313</v>
      </c>
      <c r="D21" s="137">
        <f>C21/B21-1</f>
        <v>0.0195439739413681</v>
      </c>
    </row>
    <row r="22" ht="35.1" customHeight="1" spans="1:4">
      <c r="A22" s="142" t="s">
        <v>1537</v>
      </c>
      <c r="B22" s="136">
        <v>307</v>
      </c>
      <c r="C22" s="136">
        <v>313</v>
      </c>
      <c r="D22" s="137">
        <f>C22/B22-1</f>
        <v>0.0195439739413681</v>
      </c>
    </row>
    <row r="23" ht="35.1" customHeight="1" spans="1:4">
      <c r="A23" s="143" t="s">
        <v>1538</v>
      </c>
      <c r="B23" s="138"/>
      <c r="C23" s="138"/>
      <c r="D23" s="137"/>
    </row>
    <row r="24" ht="35.1" customHeight="1" spans="1:4">
      <c r="A24" s="144" t="s">
        <v>160</v>
      </c>
      <c r="B24" s="138">
        <f>B21+B20</f>
        <v>396</v>
      </c>
      <c r="C24" s="138">
        <f>C21+C20</f>
        <v>348</v>
      </c>
      <c r="D24" s="137">
        <f>C24/B24-1</f>
        <v>-0.121212121212121</v>
      </c>
    </row>
  </sheetData>
  <autoFilter ref="A3:D24">
    <extLst/>
  </autoFilter>
  <mergeCells count="1">
    <mergeCell ref="A1:D1"/>
  </mergeCells>
  <conditionalFormatting sqref="D4:G5 D6:D24">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Zeros="0" view="pageBreakPreview" zoomScaleNormal="100" topLeftCell="A28" workbookViewId="0">
      <selection activeCell="D37" sqref="D37"/>
    </sheetView>
  </sheetViews>
  <sheetFormatPr defaultColWidth="9" defaultRowHeight="15.6" outlineLevelCol="3"/>
  <cols>
    <col min="1" max="1" width="52.6296296296296" style="145" customWidth="1"/>
    <col min="2" max="2" width="21.6296296296296" style="145" customWidth="1"/>
    <col min="3" max="3" width="21.6296296296296" style="146" customWidth="1"/>
    <col min="4" max="4" width="21.6296296296296" style="145" customWidth="1"/>
    <col min="5" max="16384" width="9" style="145"/>
  </cols>
  <sheetData>
    <row r="1" ht="45" customHeight="1" spans="1:4">
      <c r="A1" s="147" t="s">
        <v>1539</v>
      </c>
      <c r="B1" s="147"/>
      <c r="C1" s="147"/>
      <c r="D1" s="147"/>
    </row>
    <row r="2" ht="20.1" customHeight="1" spans="1:4">
      <c r="A2" s="148"/>
      <c r="B2" s="148"/>
      <c r="C2" s="128"/>
      <c r="D2" s="149" t="s">
        <v>40</v>
      </c>
    </row>
    <row r="3" ht="45" customHeight="1" spans="1:4">
      <c r="A3" s="150" t="s">
        <v>1484</v>
      </c>
      <c r="B3" s="73" t="s">
        <v>42</v>
      </c>
      <c r="C3" s="73" t="s">
        <v>43</v>
      </c>
      <c r="D3" s="73" t="s">
        <v>44</v>
      </c>
    </row>
    <row r="4" ht="36" customHeight="1" spans="1:4">
      <c r="A4" s="151" t="s">
        <v>1485</v>
      </c>
      <c r="B4" s="152"/>
      <c r="C4" s="152"/>
      <c r="D4" s="153"/>
    </row>
    <row r="5" ht="36" customHeight="1" spans="1:4">
      <c r="A5" s="154" t="s">
        <v>1486</v>
      </c>
      <c r="B5" s="155"/>
      <c r="C5" s="156"/>
      <c r="D5" s="157"/>
    </row>
    <row r="6" ht="36" customHeight="1" spans="1:4">
      <c r="A6" s="154" t="s">
        <v>1487</v>
      </c>
      <c r="B6" s="155"/>
      <c r="C6" s="155"/>
      <c r="D6" s="157"/>
    </row>
    <row r="7" ht="36" customHeight="1" spans="1:4">
      <c r="A7" s="154" t="s">
        <v>1488</v>
      </c>
      <c r="B7" s="158"/>
      <c r="C7" s="156"/>
      <c r="D7" s="157"/>
    </row>
    <row r="8" ht="36" customHeight="1" spans="1:4">
      <c r="A8" s="154" t="s">
        <v>1489</v>
      </c>
      <c r="B8" s="155"/>
      <c r="C8" s="156"/>
      <c r="D8" s="157"/>
    </row>
    <row r="9" ht="36" customHeight="1" spans="1:4">
      <c r="A9" s="154" t="s">
        <v>1490</v>
      </c>
      <c r="B9" s="158"/>
      <c r="C9" s="156"/>
      <c r="D9" s="157"/>
    </row>
    <row r="10" ht="36" customHeight="1" spans="1:4">
      <c r="A10" s="154" t="s">
        <v>1491</v>
      </c>
      <c r="B10" s="155"/>
      <c r="C10" s="156"/>
      <c r="D10" s="157"/>
    </row>
    <row r="11" ht="36" customHeight="1" spans="1:4">
      <c r="A11" s="154" t="s">
        <v>1492</v>
      </c>
      <c r="B11" s="155"/>
      <c r="C11" s="156"/>
      <c r="D11" s="157"/>
    </row>
    <row r="12" ht="36" customHeight="1" spans="1:4">
      <c r="A12" s="159" t="s">
        <v>1493</v>
      </c>
      <c r="B12" s="160"/>
      <c r="C12" s="155"/>
      <c r="D12" s="157"/>
    </row>
    <row r="13" ht="36" customHeight="1" spans="1:4">
      <c r="A13" s="154" t="s">
        <v>1494</v>
      </c>
      <c r="B13" s="160"/>
      <c r="C13" s="156"/>
      <c r="D13" s="157"/>
    </row>
    <row r="14" ht="36" customHeight="1" spans="1:4">
      <c r="A14" s="154" t="s">
        <v>1495</v>
      </c>
      <c r="B14" s="160"/>
      <c r="C14" s="161"/>
      <c r="D14" s="157"/>
    </row>
    <row r="15" ht="36" customHeight="1" spans="1:4">
      <c r="A15" s="154" t="s">
        <v>1496</v>
      </c>
      <c r="B15" s="160"/>
      <c r="C15" s="161"/>
      <c r="D15" s="157"/>
    </row>
    <row r="16" ht="36" customHeight="1" spans="1:4">
      <c r="A16" s="154" t="s">
        <v>1497</v>
      </c>
      <c r="B16" s="155"/>
      <c r="C16" s="156"/>
      <c r="D16" s="157"/>
    </row>
    <row r="17" ht="36" customHeight="1" spans="1:4">
      <c r="A17" s="154" t="s">
        <v>1498</v>
      </c>
      <c r="B17" s="160"/>
      <c r="C17" s="161"/>
      <c r="D17" s="157"/>
    </row>
    <row r="18" ht="36" customHeight="1" spans="1:4">
      <c r="A18" s="154" t="s">
        <v>1499</v>
      </c>
      <c r="B18" s="160"/>
      <c r="C18" s="161"/>
      <c r="D18" s="157"/>
    </row>
    <row r="19" ht="36" customHeight="1" spans="1:4">
      <c r="A19" s="154" t="s">
        <v>1500</v>
      </c>
      <c r="B19" s="155"/>
      <c r="C19" s="161"/>
      <c r="D19" s="157"/>
    </row>
    <row r="20" ht="36" customHeight="1" spans="1:4">
      <c r="A20" s="154" t="s">
        <v>1501</v>
      </c>
      <c r="B20" s="160"/>
      <c r="C20" s="156"/>
      <c r="D20" s="157"/>
    </row>
    <row r="21" ht="36" customHeight="1" spans="1:4">
      <c r="A21" s="154" t="s">
        <v>1502</v>
      </c>
      <c r="B21" s="160"/>
      <c r="C21" s="156"/>
      <c r="D21" s="157"/>
    </row>
    <row r="22" ht="36" customHeight="1" spans="1:4">
      <c r="A22" s="151" t="s">
        <v>1503</v>
      </c>
      <c r="B22" s="152">
        <f>B25</f>
        <v>326</v>
      </c>
      <c r="C22" s="152">
        <f>C25</f>
        <v>348</v>
      </c>
      <c r="D22" s="153">
        <f>C22/B22-1</f>
        <v>0.0674846625766872</v>
      </c>
    </row>
    <row r="23" ht="36" customHeight="1" spans="1:4">
      <c r="A23" s="162" t="s">
        <v>1504</v>
      </c>
      <c r="B23" s="160"/>
      <c r="C23" s="156"/>
      <c r="D23" s="153"/>
    </row>
    <row r="24" ht="36" customHeight="1" spans="1:4">
      <c r="A24" s="162" t="s">
        <v>1505</v>
      </c>
      <c r="B24" s="160"/>
      <c r="C24" s="156"/>
      <c r="D24" s="153"/>
    </row>
    <row r="25" ht="36" customHeight="1" spans="1:4">
      <c r="A25" s="162" t="s">
        <v>1506</v>
      </c>
      <c r="B25" s="163">
        <v>326</v>
      </c>
      <c r="C25" s="163">
        <v>348</v>
      </c>
      <c r="D25" s="153">
        <f>C25/B25-1</f>
        <v>0.0674846625766872</v>
      </c>
    </row>
    <row r="26" ht="36" customHeight="1" spans="1:4">
      <c r="A26" s="151" t="s">
        <v>1507</v>
      </c>
      <c r="B26" s="152"/>
      <c r="C26" s="152"/>
      <c r="D26" s="153"/>
    </row>
    <row r="27" ht="36" customHeight="1" spans="1:4">
      <c r="A27" s="162" t="s">
        <v>1508</v>
      </c>
      <c r="B27" s="160"/>
      <c r="C27" s="156"/>
      <c r="D27" s="153"/>
    </row>
    <row r="28" ht="36" customHeight="1" spans="1:4">
      <c r="A28" s="162" t="s">
        <v>1509</v>
      </c>
      <c r="B28" s="155"/>
      <c r="C28" s="156"/>
      <c r="D28" s="153"/>
    </row>
    <row r="29" ht="36" customHeight="1" spans="1:4">
      <c r="A29" s="162" t="s">
        <v>1510</v>
      </c>
      <c r="B29" s="160"/>
      <c r="C29" s="156"/>
      <c r="D29" s="153"/>
    </row>
    <row r="30" ht="36" customHeight="1" spans="1:4">
      <c r="A30" s="151" t="s">
        <v>1511</v>
      </c>
      <c r="B30" s="152"/>
      <c r="C30" s="152"/>
      <c r="D30" s="153"/>
    </row>
    <row r="31" ht="36" customHeight="1" spans="1:4">
      <c r="A31" s="162" t="s">
        <v>1512</v>
      </c>
      <c r="B31" s="155"/>
      <c r="C31" s="164"/>
      <c r="D31" s="153"/>
    </row>
    <row r="32" ht="36" customHeight="1" spans="1:4">
      <c r="A32" s="162" t="s">
        <v>1513</v>
      </c>
      <c r="B32" s="160"/>
      <c r="C32" s="164"/>
      <c r="D32" s="153"/>
    </row>
    <row r="33" ht="36" customHeight="1" spans="1:4">
      <c r="A33" s="162" t="s">
        <v>1514</v>
      </c>
      <c r="B33" s="160"/>
      <c r="C33" s="161"/>
      <c r="D33" s="153"/>
    </row>
    <row r="34" ht="36" customHeight="1" spans="1:4">
      <c r="A34" s="151" t="s">
        <v>1515</v>
      </c>
      <c r="B34" s="165">
        <v>16</v>
      </c>
      <c r="C34" s="165"/>
      <c r="D34" s="153">
        <f t="shared" ref="D34:D36" si="0">C34/B34-1</f>
        <v>-1</v>
      </c>
    </row>
    <row r="35" ht="36" customHeight="1" spans="1:4">
      <c r="A35" s="166" t="s">
        <v>1516</v>
      </c>
      <c r="B35" s="167">
        <f>B34+B22</f>
        <v>342</v>
      </c>
      <c r="C35" s="168">
        <f>C22</f>
        <v>348</v>
      </c>
      <c r="D35" s="153">
        <f t="shared" si="0"/>
        <v>0.0175438596491229</v>
      </c>
    </row>
    <row r="36" ht="36" customHeight="1" spans="1:4">
      <c r="A36" s="169" t="s">
        <v>1517</v>
      </c>
      <c r="B36" s="167">
        <v>54</v>
      </c>
      <c r="C36" s="168"/>
      <c r="D36" s="153">
        <f t="shared" si="0"/>
        <v>-1</v>
      </c>
    </row>
    <row r="37" ht="36" customHeight="1" spans="1:4">
      <c r="A37" s="170" t="s">
        <v>1518</v>
      </c>
      <c r="B37" s="155"/>
      <c r="C37" s="164"/>
      <c r="D37" s="153"/>
    </row>
    <row r="38" ht="36" customHeight="1" spans="1:4">
      <c r="A38" s="166" t="s">
        <v>123</v>
      </c>
      <c r="B38" s="152">
        <f>B36+B35</f>
        <v>396</v>
      </c>
      <c r="C38" s="152">
        <f>C36+C35</f>
        <v>348</v>
      </c>
      <c r="D38" s="153">
        <f>C38/B38-1</f>
        <v>-0.121212121212121</v>
      </c>
    </row>
  </sheetData>
  <autoFilter ref="A3:D38">
    <extLst/>
  </autoFilter>
  <mergeCells count="1">
    <mergeCell ref="A1:D1"/>
  </mergeCells>
  <conditionalFormatting sqref="E4:G14 E16:G23">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E40"/>
  <sheetViews>
    <sheetView showZeros="0" view="pageBreakPreview" zoomScale="80" zoomScaleNormal="90" workbookViewId="0">
      <pane ySplit="4" topLeftCell="A20" activePane="bottomLeft" state="frozen"/>
      <selection/>
      <selection pane="bottomLeft" activeCell="C36" sqref="C36"/>
    </sheetView>
  </sheetViews>
  <sheetFormatPr defaultColWidth="9" defaultRowHeight="15.6" outlineLevelCol="4"/>
  <cols>
    <col min="1" max="1" width="50.75" style="194" customWidth="1"/>
    <col min="2" max="3" width="21.6296296296296" style="194" customWidth="1"/>
    <col min="4" max="4" width="21.6296296296296" style="393" customWidth="1"/>
    <col min="5" max="16384" width="9" style="394"/>
  </cols>
  <sheetData>
    <row r="1" s="389" customFormat="1" ht="33" customHeight="1" spans="1:4">
      <c r="A1" s="395" t="s">
        <v>38</v>
      </c>
      <c r="B1" s="244"/>
      <c r="C1" s="244"/>
      <c r="D1" s="245">
        <v>100</v>
      </c>
    </row>
    <row r="2" ht="45" customHeight="1" spans="1:5">
      <c r="A2" s="196" t="s">
        <v>39</v>
      </c>
      <c r="B2" s="196"/>
      <c r="C2" s="196"/>
      <c r="D2" s="196"/>
      <c r="E2" s="389"/>
    </row>
    <row r="3" ht="18.95" customHeight="1" spans="1:5">
      <c r="A3" s="197"/>
      <c r="B3" s="396"/>
      <c r="C3" s="244"/>
      <c r="D3" s="198" t="s">
        <v>40</v>
      </c>
      <c r="E3" s="389"/>
    </row>
    <row r="4" s="390" customFormat="1" ht="45" customHeight="1" spans="1:5">
      <c r="A4" s="354" t="s">
        <v>41</v>
      </c>
      <c r="B4" s="200" t="s">
        <v>42</v>
      </c>
      <c r="C4" s="200" t="s">
        <v>43</v>
      </c>
      <c r="D4" s="354" t="s">
        <v>44</v>
      </c>
      <c r="E4" s="397"/>
    </row>
    <row r="5" ht="36" customHeight="1" spans="1:5">
      <c r="A5" s="355" t="s">
        <v>45</v>
      </c>
      <c r="B5" s="299" t="s">
        <v>46</v>
      </c>
      <c r="C5" s="300">
        <v>138000</v>
      </c>
      <c r="D5" s="356">
        <v>0.019435764466015</v>
      </c>
      <c r="E5" s="398"/>
    </row>
    <row r="6" ht="36" customHeight="1" spans="1:5">
      <c r="A6" s="255" t="s">
        <v>47</v>
      </c>
      <c r="B6" s="301" t="s">
        <v>48</v>
      </c>
      <c r="C6" s="302">
        <v>60420</v>
      </c>
      <c r="D6" s="356">
        <v>-0.00934579439252337</v>
      </c>
      <c r="E6" s="398"/>
    </row>
    <row r="7" ht="36" customHeight="1" spans="1:5">
      <c r="A7" s="255" t="s">
        <v>49</v>
      </c>
      <c r="B7" s="301" t="s">
        <v>50</v>
      </c>
      <c r="C7" s="302" t="s">
        <v>51</v>
      </c>
      <c r="D7" s="356">
        <v>0.0625609888322671</v>
      </c>
      <c r="E7" s="398"/>
    </row>
    <row r="8" ht="36" customHeight="1" spans="1:5">
      <c r="A8" s="255" t="s">
        <v>52</v>
      </c>
      <c r="B8" s="301" t="s">
        <v>53</v>
      </c>
      <c r="C8" s="302" t="s">
        <v>54</v>
      </c>
      <c r="D8" s="356">
        <v>-0.0498812351543943</v>
      </c>
      <c r="E8" s="398"/>
    </row>
    <row r="9" ht="36" customHeight="1" spans="1:5">
      <c r="A9" s="255" t="s">
        <v>55</v>
      </c>
      <c r="B9" s="301" t="s">
        <v>56</v>
      </c>
      <c r="C9" s="302" t="s">
        <v>57</v>
      </c>
      <c r="D9" s="356">
        <v>-0.0372272143774069</v>
      </c>
      <c r="E9" s="398"/>
    </row>
    <row r="10" ht="36" customHeight="1" spans="1:5">
      <c r="A10" s="255" t="s">
        <v>58</v>
      </c>
      <c r="B10" s="301" t="s">
        <v>59</v>
      </c>
      <c r="C10" s="302" t="s">
        <v>60</v>
      </c>
      <c r="D10" s="356">
        <v>0.124117428465255</v>
      </c>
      <c r="E10" s="398"/>
    </row>
    <row r="11" ht="36" customHeight="1" spans="1:5">
      <c r="A11" s="255" t="s">
        <v>61</v>
      </c>
      <c r="B11" s="301" t="s">
        <v>62</v>
      </c>
      <c r="C11" s="302" t="s">
        <v>63</v>
      </c>
      <c r="D11" s="356">
        <v>-0.00277914010135683</v>
      </c>
      <c r="E11" s="398"/>
    </row>
    <row r="12" ht="36" customHeight="1" spans="1:5">
      <c r="A12" s="255" t="s">
        <v>64</v>
      </c>
      <c r="B12" s="301" t="s">
        <v>65</v>
      </c>
      <c r="C12" s="302" t="s">
        <v>66</v>
      </c>
      <c r="D12" s="356">
        <v>0.00551410963347387</v>
      </c>
      <c r="E12" s="398"/>
    </row>
    <row r="13" ht="36" customHeight="1" spans="1:5">
      <c r="A13" s="255" t="s">
        <v>67</v>
      </c>
      <c r="B13" s="301" t="s">
        <v>68</v>
      </c>
      <c r="C13" s="302" t="s">
        <v>69</v>
      </c>
      <c r="D13" s="356">
        <v>0.0105448154657293</v>
      </c>
      <c r="E13" s="398"/>
    </row>
    <row r="14" ht="36" customHeight="1" spans="1:5">
      <c r="A14" s="255" t="s">
        <v>70</v>
      </c>
      <c r="B14" s="301" t="s">
        <v>71</v>
      </c>
      <c r="C14" s="302" t="s">
        <v>72</v>
      </c>
      <c r="D14" s="356">
        <v>-0.136454998883347</v>
      </c>
      <c r="E14" s="398"/>
    </row>
    <row r="15" ht="36" customHeight="1" spans="1:5">
      <c r="A15" s="255" t="s">
        <v>73</v>
      </c>
      <c r="B15" s="301" t="s">
        <v>74</v>
      </c>
      <c r="C15" s="302" t="s">
        <v>75</v>
      </c>
      <c r="D15" s="356">
        <v>-0.0192307692307693</v>
      </c>
      <c r="E15" s="398"/>
    </row>
    <row r="16" ht="36" customHeight="1" spans="1:5">
      <c r="A16" s="255" t="s">
        <v>76</v>
      </c>
      <c r="B16" s="301" t="s">
        <v>77</v>
      </c>
      <c r="C16" s="302" t="s">
        <v>54</v>
      </c>
      <c r="D16" s="356">
        <v>0.415929203539823</v>
      </c>
      <c r="E16" s="398"/>
    </row>
    <row r="17" ht="36" customHeight="1" spans="1:5">
      <c r="A17" s="255" t="s">
        <v>78</v>
      </c>
      <c r="B17" s="301" t="s">
        <v>79</v>
      </c>
      <c r="C17" s="302" t="s">
        <v>80</v>
      </c>
      <c r="D17" s="356">
        <v>0.179961845545114</v>
      </c>
      <c r="E17" s="398"/>
    </row>
    <row r="18" ht="36" customHeight="1" spans="1:5">
      <c r="A18" s="255" t="s">
        <v>81</v>
      </c>
      <c r="B18" s="301" t="s">
        <v>82</v>
      </c>
      <c r="C18" s="302" t="s">
        <v>83</v>
      </c>
      <c r="D18" s="356">
        <v>0.00806451612903225</v>
      </c>
      <c r="E18" s="398"/>
    </row>
    <row r="19" ht="36" customHeight="1" spans="1:5">
      <c r="A19" s="255" t="s">
        <v>84</v>
      </c>
      <c r="B19" s="301" t="s">
        <v>85</v>
      </c>
      <c r="C19" s="302" t="s">
        <v>86</v>
      </c>
      <c r="D19" s="356">
        <v>0.0187667560321716</v>
      </c>
      <c r="E19" s="398"/>
    </row>
    <row r="20" ht="36" customHeight="1" spans="1:5">
      <c r="A20" s="255" t="s">
        <v>87</v>
      </c>
      <c r="B20" s="301" t="s">
        <v>88</v>
      </c>
      <c r="C20" s="302" t="s">
        <v>89</v>
      </c>
      <c r="D20" s="356">
        <v>-1</v>
      </c>
      <c r="E20" s="398"/>
    </row>
    <row r="21" ht="36" customHeight="1" spans="1:5">
      <c r="A21" s="355" t="s">
        <v>90</v>
      </c>
      <c r="B21" s="299" t="s">
        <v>91</v>
      </c>
      <c r="C21" s="300">
        <v>90500</v>
      </c>
      <c r="D21" s="356">
        <v>0.021110471741755</v>
      </c>
      <c r="E21" s="398"/>
    </row>
    <row r="22" ht="36" customHeight="1" spans="1:5">
      <c r="A22" s="255" t="s">
        <v>92</v>
      </c>
      <c r="B22" s="301" t="s">
        <v>93</v>
      </c>
      <c r="C22" s="302">
        <v>7500</v>
      </c>
      <c r="D22" s="356">
        <v>0.177948798492225</v>
      </c>
      <c r="E22" s="398"/>
    </row>
    <row r="23" ht="36" customHeight="1" spans="1:5">
      <c r="A23" s="357" t="s">
        <v>94</v>
      </c>
      <c r="B23" s="301" t="s">
        <v>95</v>
      </c>
      <c r="C23" s="302">
        <v>6100</v>
      </c>
      <c r="D23" s="356">
        <v>0.588541666666667</v>
      </c>
      <c r="E23" s="398"/>
    </row>
    <row r="24" ht="36" customHeight="1" spans="1:5">
      <c r="A24" s="255" t="s">
        <v>96</v>
      </c>
      <c r="B24" s="301" t="s">
        <v>97</v>
      </c>
      <c r="C24" s="302">
        <v>10500</v>
      </c>
      <c r="D24" s="356">
        <v>0.0159651669085632</v>
      </c>
      <c r="E24" s="398"/>
    </row>
    <row r="25" ht="36" customHeight="1" spans="1:5">
      <c r="A25" s="255" t="s">
        <v>98</v>
      </c>
      <c r="B25" s="358"/>
      <c r="C25" s="358"/>
      <c r="D25" s="356">
        <v>0</v>
      </c>
      <c r="E25" s="398"/>
    </row>
    <row r="26" ht="36" customHeight="1" spans="1:5">
      <c r="A26" s="255" t="s">
        <v>99</v>
      </c>
      <c r="B26" s="301" t="s">
        <v>100</v>
      </c>
      <c r="C26" s="302">
        <v>58380</v>
      </c>
      <c r="D26" s="356">
        <v>-0.0482711400205409</v>
      </c>
      <c r="E26" s="398"/>
    </row>
    <row r="27" ht="36" customHeight="1" spans="1:5">
      <c r="A27" s="255" t="s">
        <v>101</v>
      </c>
      <c r="B27" s="301" t="s">
        <v>102</v>
      </c>
      <c r="C27" s="302">
        <v>3500</v>
      </c>
      <c r="D27" s="356">
        <v>0.176075268817204</v>
      </c>
      <c r="E27" s="398"/>
    </row>
    <row r="28" ht="36" customHeight="1" spans="1:5">
      <c r="A28" s="255" t="s">
        <v>103</v>
      </c>
      <c r="B28" s="301" t="s">
        <v>104</v>
      </c>
      <c r="C28" s="302">
        <v>3300</v>
      </c>
      <c r="D28" s="356">
        <v>0.162381120112716</v>
      </c>
      <c r="E28" s="398"/>
    </row>
    <row r="29" ht="36" customHeight="1" spans="1:5">
      <c r="A29" s="255" t="s">
        <v>105</v>
      </c>
      <c r="B29" s="301" t="s">
        <v>106</v>
      </c>
      <c r="C29" s="302">
        <v>1220</v>
      </c>
      <c r="D29" s="356">
        <v>0.310418904403867</v>
      </c>
      <c r="E29" s="398"/>
    </row>
    <row r="30" ht="36" customHeight="1" spans="1:5">
      <c r="A30" s="255"/>
      <c r="B30" s="232"/>
      <c r="C30" s="232"/>
      <c r="D30" s="356">
        <v>0</v>
      </c>
      <c r="E30" s="398"/>
    </row>
    <row r="31" s="391" customFormat="1" ht="36" customHeight="1" spans="1:5">
      <c r="A31" s="359" t="s">
        <v>107</v>
      </c>
      <c r="B31" s="299" t="s">
        <v>108</v>
      </c>
      <c r="C31" s="300">
        <f>C22+C5</f>
        <v>145500</v>
      </c>
      <c r="D31" s="356">
        <v>-0.350440628934187</v>
      </c>
      <c r="E31" s="398"/>
    </row>
    <row r="32" ht="36" customHeight="1" spans="1:5">
      <c r="A32" s="254" t="s">
        <v>109</v>
      </c>
      <c r="B32" s="222"/>
      <c r="C32" s="222"/>
      <c r="D32" s="356">
        <v>0</v>
      </c>
      <c r="E32" s="398"/>
    </row>
    <row r="33" ht="36" customHeight="1" spans="1:5">
      <c r="A33" s="355" t="s">
        <v>110</v>
      </c>
      <c r="B33" s="222"/>
      <c r="C33" s="222"/>
      <c r="D33" s="356">
        <v>0</v>
      </c>
      <c r="E33" s="398"/>
    </row>
    <row r="34" ht="36" customHeight="1" spans="1:5">
      <c r="A34" s="255" t="s">
        <v>111</v>
      </c>
      <c r="B34" s="299" t="s">
        <v>112</v>
      </c>
      <c r="C34" s="300" t="s">
        <v>112</v>
      </c>
      <c r="D34" s="356">
        <v>0</v>
      </c>
      <c r="E34" s="398"/>
    </row>
    <row r="35" s="389" customFormat="1" ht="36" customHeight="1" spans="1:5">
      <c r="A35" s="255" t="s">
        <v>113</v>
      </c>
      <c r="B35" s="232">
        <f>164787+42919</f>
        <v>207706</v>
      </c>
      <c r="C35" s="232">
        <f>164787+42919</f>
        <v>207706</v>
      </c>
      <c r="D35" s="356">
        <v>0</v>
      </c>
      <c r="E35" s="398"/>
    </row>
    <row r="36" s="389" customFormat="1" ht="36" customHeight="1" spans="1:5">
      <c r="A36" s="255" t="s">
        <v>114</v>
      </c>
      <c r="B36" s="361" t="s">
        <v>115</v>
      </c>
      <c r="C36" s="362" t="s">
        <v>116</v>
      </c>
      <c r="D36" s="356">
        <v>-0.40390243902439</v>
      </c>
      <c r="E36" s="398"/>
    </row>
    <row r="37" s="389" customFormat="1" ht="36" customHeight="1" spans="1:5">
      <c r="A37" s="255" t="s">
        <v>117</v>
      </c>
      <c r="B37" s="361">
        <v>148490</v>
      </c>
      <c r="C37" s="362">
        <v>116637</v>
      </c>
      <c r="D37" s="356">
        <v>-0.214512761802142</v>
      </c>
      <c r="E37" s="398"/>
    </row>
    <row r="38" s="392" customFormat="1" ht="36" customHeight="1" spans="1:5">
      <c r="A38" s="360" t="s">
        <v>118</v>
      </c>
      <c r="B38" s="361" t="s">
        <v>119</v>
      </c>
      <c r="C38" s="362" t="s">
        <v>120</v>
      </c>
      <c r="D38" s="356">
        <v>-0.752617359000338</v>
      </c>
      <c r="E38" s="398"/>
    </row>
    <row r="39" s="392" customFormat="1" ht="36" customHeight="1" spans="1:5">
      <c r="A39" s="360" t="s">
        <v>121</v>
      </c>
      <c r="B39" s="232" t="s">
        <v>122</v>
      </c>
      <c r="C39" s="232">
        <v>2994</v>
      </c>
      <c r="D39" s="356">
        <v>-0.462091268415379</v>
      </c>
      <c r="E39" s="398"/>
    </row>
    <row r="40" s="389" customFormat="1" ht="36" customHeight="1" spans="1:5">
      <c r="A40" s="363" t="s">
        <v>123</v>
      </c>
      <c r="B40" s="362">
        <v>784276</v>
      </c>
      <c r="C40" s="362">
        <v>657310</v>
      </c>
      <c r="D40" s="356">
        <v>-0.161889436881914</v>
      </c>
      <c r="E40" s="398"/>
    </row>
  </sheetData>
  <autoFilter ref="A4:E40">
    <extLst/>
  </autoFilter>
  <mergeCells count="1">
    <mergeCell ref="A2:D2"/>
  </mergeCells>
  <conditionalFormatting sqref="D3:E3">
    <cfRule type="cellIs" dxfId="0" priority="35" stopIfTrue="1" operator="lessThanOrEqual">
      <formula>-1</formula>
    </cfRule>
  </conditionalFormatting>
  <conditionalFormatting sqref="A32">
    <cfRule type="expression" dxfId="1" priority="41" stopIfTrue="1">
      <formula>"len($A:$A)=3"</formula>
    </cfRule>
  </conditionalFormatting>
  <conditionalFormatting sqref="E32">
    <cfRule type="cellIs" dxfId="2" priority="56" stopIfTrue="1" operator="lessThan">
      <formula>0</formula>
    </cfRule>
    <cfRule type="cellIs" dxfId="0" priority="57" stopIfTrue="1" operator="greaterThan">
      <formula>5</formula>
    </cfRule>
  </conditionalFormatting>
  <conditionalFormatting sqref="A5:A30">
    <cfRule type="expression" dxfId="1" priority="46" stopIfTrue="1">
      <formula>"len($A:$A)=3"</formula>
    </cfRule>
  </conditionalFormatting>
  <conditionalFormatting sqref="A8:A10">
    <cfRule type="expression" dxfId="1" priority="49" stopIfTrue="1">
      <formula>"len($A:$A)=3"</formula>
    </cfRule>
  </conditionalFormatting>
  <conditionalFormatting sqref="A33:A36">
    <cfRule type="expression" dxfId="1" priority="10" stopIfTrue="1">
      <formula>"len($A:$A)=3"</formula>
    </cfRule>
  </conditionalFormatting>
  <conditionalFormatting sqref="A34:A36">
    <cfRule type="expression" dxfId="1" priority="8" stopIfTrue="1">
      <formula>"len($A:$A)=3"</formula>
    </cfRule>
  </conditionalFormatting>
  <conditionalFormatting sqref="A36:A38">
    <cfRule type="expression" dxfId="1" priority="6" stopIfTrue="1">
      <formula>"len($A:$A)=3"</formula>
    </cfRule>
  </conditionalFormatting>
  <conditionalFormatting sqref="A38:A40">
    <cfRule type="expression" dxfId="1" priority="4" stopIfTrue="1">
      <formula>"len($A:$A)=3"</formula>
    </cfRule>
    <cfRule type="expression" dxfId="1" priority="5" stopIfTrue="1">
      <formula>"len($A:$A)=3"</formula>
    </cfRule>
  </conditionalFormatting>
  <conditionalFormatting sqref="E5:E40">
    <cfRule type="cellIs" dxfId="2" priority="33" stopIfTrue="1" operator="lessThan">
      <formula>0</formula>
    </cfRule>
    <cfRule type="cellIs" dxfId="2" priority="34" stopIfTrue="1" operator="lessThan">
      <formula>0</formula>
    </cfRule>
  </conditionalFormatting>
  <conditionalFormatting sqref="E5:E8">
    <cfRule type="expression" dxfId="1" priority="30" stopIfTrue="1">
      <formula>"len($A:$A)=3"</formula>
    </cfRule>
    <cfRule type="expression" dxfId="1" priority="19" stopIfTrue="1">
      <formula>"len($A:$A)=3"</formula>
    </cfRule>
  </conditionalFormatting>
  <conditionalFormatting sqref="E8:E10">
    <cfRule type="expression" dxfId="1" priority="28" stopIfTrue="1">
      <formula>"len($A:$A)=3"</formula>
    </cfRule>
    <cfRule type="expression" dxfId="1" priority="17" stopIfTrue="1">
      <formula>"len($A:$A)=3"</formula>
    </cfRule>
  </conditionalFormatting>
  <conditionalFormatting sqref="E34:E36">
    <cfRule type="expression" dxfId="1" priority="13" stopIfTrue="1">
      <formula>"len($A:$A)=3"</formula>
    </cfRule>
  </conditionalFormatting>
  <conditionalFormatting sqref="E36:E38">
    <cfRule type="expression" dxfId="1" priority="22" stopIfTrue="1">
      <formula>"len($A:$A)=3"</formula>
    </cfRule>
    <cfRule type="expression" dxfId="1" priority="11" stopIfTrue="1">
      <formula>"len($A:$A)=3"</formula>
    </cfRule>
  </conditionalFormatting>
  <conditionalFormatting sqref="A5:A8 A32 A40">
    <cfRule type="expression" dxfId="1" priority="55" stopIfTrue="1">
      <formula>"len($A:$A)=3"</formula>
    </cfRule>
  </conditionalFormatting>
  <conditionalFormatting sqref="E5:E30 B30:C30">
    <cfRule type="expression" dxfId="1" priority="27" stopIfTrue="1">
      <formula>"len($A:$A)=3"</formula>
    </cfRule>
  </conditionalFormatting>
  <conditionalFormatting sqref="E5:E30 C30">
    <cfRule type="expression" dxfId="1" priority="16" stopIfTrue="1">
      <formula>"len($A:$A)=3"</formula>
    </cfRule>
  </conditionalFormatting>
  <conditionalFormatting sqref="B32:C32 E32">
    <cfRule type="expression" dxfId="1" priority="26" stopIfTrue="1">
      <formula>"len($A:$A)=3"</formula>
    </cfRule>
  </conditionalFormatting>
  <conditionalFormatting sqref="B32:C33 E32:E36 B35:C35">
    <cfRule type="expression" dxfId="1" priority="31" stopIfTrue="1">
      <formula>"len($A:$A)=3"</formula>
    </cfRule>
  </conditionalFormatting>
  <conditionalFormatting sqref="C32 E32">
    <cfRule type="expression" dxfId="1" priority="15" stopIfTrue="1">
      <formula>"len($A:$A)=3"</formula>
    </cfRule>
  </conditionalFormatting>
  <conditionalFormatting sqref="C32 E32 E34:E36">
    <cfRule type="expression" dxfId="1" priority="20" stopIfTrue="1">
      <formula>"len($A:$A)=3"</formula>
    </cfRule>
  </conditionalFormatting>
  <conditionalFormatting sqref="A39:A40 A33:A36">
    <cfRule type="expression" dxfId="1" priority="9" stopIfTrue="1">
      <formula>"len($A:$A)=3"</formula>
    </cfRule>
  </conditionalFormatting>
  <conditionalFormatting sqref="B33:C33 E33:E36 B35:C35">
    <cfRule type="expression" dxfId="1" priority="25" stopIfTrue="1">
      <formula>"len($A:$A)=3"</formula>
    </cfRule>
  </conditionalFormatting>
  <conditionalFormatting sqref="E34:E36 B35:C35">
    <cfRule type="expression" dxfId="1" priority="24" stopIfTrue="1">
      <formula>"len($A:$A)=3"</formula>
    </cfRule>
  </conditionalFormatting>
  <conditionalFormatting sqref="A40 A36 E36">
    <cfRule type="expression" dxfId="1" priority="53" stopIfTrue="1">
      <formula>"len($A:$A)=3"</formula>
    </cfRule>
  </conditionalFormatting>
  <conditionalFormatting sqref="E38:E40 B39:C39">
    <cfRule type="expression" dxfId="1" priority="32" stopIfTrue="1">
      <formula>"len($A:$A)=3"</formula>
    </cfRule>
  </conditionalFormatting>
  <conditionalFormatting sqref="E38:E40 C39">
    <cfRule type="expression" dxfId="1" priority="21" stopIfTrue="1">
      <formula>"len($A:$A)=3"</formula>
    </cfRule>
  </conditionalFormatting>
  <conditionalFormatting sqref="B39:C39 E39:E40">
    <cfRule type="expression" dxfId="1" priority="29" stopIfTrue="1">
      <formula>"len($A:$A)=3"</formula>
    </cfRule>
  </conditionalFormatting>
  <conditionalFormatting sqref="C39 E39:E40">
    <cfRule type="expression" dxfId="1" priority="18"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showZeros="0" view="pageBreakPreview" zoomScaleNormal="100" topLeftCell="A13" workbookViewId="0">
      <selection activeCell="A20" sqref="A20"/>
    </sheetView>
  </sheetViews>
  <sheetFormatPr defaultColWidth="9" defaultRowHeight="14.4" outlineLevelCol="3"/>
  <cols>
    <col min="1" max="1" width="50.75" style="126" customWidth="1"/>
    <col min="2" max="4" width="21.6296296296296" style="126" customWidth="1"/>
    <col min="5" max="16384" width="9" style="126"/>
  </cols>
  <sheetData>
    <row r="1" ht="45" customHeight="1" spans="1:4">
      <c r="A1" s="127" t="s">
        <v>1540</v>
      </c>
      <c r="B1" s="127"/>
      <c r="C1" s="127"/>
      <c r="D1" s="127"/>
    </row>
    <row r="2" ht="20.1" customHeight="1" spans="1:4">
      <c r="A2" s="128"/>
      <c r="B2" s="128"/>
      <c r="C2" s="128"/>
      <c r="D2" s="129" t="s">
        <v>40</v>
      </c>
    </row>
    <row r="3" ht="45" customHeight="1" spans="1:4">
      <c r="A3" s="130" t="s">
        <v>41</v>
      </c>
      <c r="B3" s="131" t="s">
        <v>42</v>
      </c>
      <c r="C3" s="131" t="s">
        <v>43</v>
      </c>
      <c r="D3" s="131" t="s">
        <v>44</v>
      </c>
    </row>
    <row r="4" ht="36" customHeight="1" spans="1:4">
      <c r="A4" s="132" t="s">
        <v>1520</v>
      </c>
      <c r="B4" s="133"/>
      <c r="C4" s="133"/>
      <c r="D4" s="134"/>
    </row>
    <row r="5" ht="36" customHeight="1" spans="1:4">
      <c r="A5" s="135" t="s">
        <v>1521</v>
      </c>
      <c r="B5" s="136">
        <v>54</v>
      </c>
      <c r="C5" s="136"/>
      <c r="D5" s="137">
        <f>C5/B5-1</f>
        <v>-1</v>
      </c>
    </row>
    <row r="6" ht="36" customHeight="1" spans="1:4">
      <c r="A6" s="135" t="s">
        <v>1522</v>
      </c>
      <c r="B6" s="136"/>
      <c r="C6" s="136"/>
      <c r="D6" s="137"/>
    </row>
    <row r="7" ht="36" customHeight="1" spans="1:4">
      <c r="A7" s="135" t="s">
        <v>1523</v>
      </c>
      <c r="B7" s="136"/>
      <c r="C7" s="136"/>
      <c r="D7" s="137"/>
    </row>
    <row r="8" ht="36" customHeight="1" spans="1:4">
      <c r="A8" s="135" t="s">
        <v>1524</v>
      </c>
      <c r="B8" s="136"/>
      <c r="C8" s="136"/>
      <c r="D8" s="137"/>
    </row>
    <row r="9" ht="36" customHeight="1" spans="1:4">
      <c r="A9" s="135" t="s">
        <v>1525</v>
      </c>
      <c r="B9" s="136"/>
      <c r="C9" s="136"/>
      <c r="D9" s="137"/>
    </row>
    <row r="10" ht="36" customHeight="1" spans="1:4">
      <c r="A10" s="132" t="s">
        <v>1526</v>
      </c>
      <c r="B10" s="138"/>
      <c r="C10" s="138"/>
      <c r="D10" s="137"/>
    </row>
    <row r="11" ht="36" customHeight="1" spans="1:4">
      <c r="A11" s="135" t="s">
        <v>1527</v>
      </c>
      <c r="B11" s="136"/>
      <c r="C11" s="136"/>
      <c r="D11" s="137"/>
    </row>
    <row r="12" ht="36" customHeight="1" spans="1:4">
      <c r="A12" s="135" t="s">
        <v>1528</v>
      </c>
      <c r="B12" s="136"/>
      <c r="C12" s="139"/>
      <c r="D12" s="137"/>
    </row>
    <row r="13" ht="36" customHeight="1" spans="1:4">
      <c r="A13" s="135" t="s">
        <v>1529</v>
      </c>
      <c r="B13" s="136"/>
      <c r="C13" s="136"/>
      <c r="D13" s="137"/>
    </row>
    <row r="14" ht="36" customHeight="1" spans="1:4">
      <c r="A14" s="135" t="s">
        <v>1530</v>
      </c>
      <c r="B14" s="136"/>
      <c r="C14" s="136"/>
      <c r="D14" s="137"/>
    </row>
    <row r="15" ht="36" customHeight="1" spans="1:4">
      <c r="A15" s="135" t="s">
        <v>1531</v>
      </c>
      <c r="B15" s="136"/>
      <c r="C15" s="136"/>
      <c r="D15" s="137"/>
    </row>
    <row r="16" ht="36" customHeight="1" spans="1:4">
      <c r="A16" s="132" t="s">
        <v>1532</v>
      </c>
      <c r="B16" s="138"/>
      <c r="C16" s="138"/>
      <c r="D16" s="137"/>
    </row>
    <row r="17" ht="36" customHeight="1" spans="1:4">
      <c r="A17" s="135" t="s">
        <v>1533</v>
      </c>
      <c r="B17" s="136"/>
      <c r="C17" s="136"/>
      <c r="D17" s="137"/>
    </row>
    <row r="18" ht="36" customHeight="1" spans="1:4">
      <c r="A18" s="132" t="s">
        <v>1534</v>
      </c>
      <c r="B18" s="138">
        <f>B19</f>
        <v>35</v>
      </c>
      <c r="C18" s="138">
        <f>C19</f>
        <v>35</v>
      </c>
      <c r="D18" s="137">
        <f t="shared" ref="D18:D22" si="0">C18/B18-1</f>
        <v>0</v>
      </c>
    </row>
    <row r="19" ht="36" customHeight="1" spans="1:4">
      <c r="A19" s="135" t="s">
        <v>1535</v>
      </c>
      <c r="B19" s="136">
        <v>35</v>
      </c>
      <c r="C19" s="136">
        <v>35</v>
      </c>
      <c r="D19" s="137">
        <f t="shared" si="0"/>
        <v>0</v>
      </c>
    </row>
    <row r="20" ht="36" customHeight="1" spans="1:4">
      <c r="A20" s="140" t="s">
        <v>1536</v>
      </c>
      <c r="B20" s="138">
        <f>B19+B5</f>
        <v>89</v>
      </c>
      <c r="C20" s="138">
        <f>C19+C5</f>
        <v>35</v>
      </c>
      <c r="D20" s="137">
        <f t="shared" si="0"/>
        <v>-0.606741573033708</v>
      </c>
    </row>
    <row r="21" ht="36" customHeight="1" spans="1:4">
      <c r="A21" s="141" t="s">
        <v>151</v>
      </c>
      <c r="B21" s="138">
        <f>B22</f>
        <v>307</v>
      </c>
      <c r="C21" s="138">
        <f>C22</f>
        <v>313</v>
      </c>
      <c r="D21" s="137">
        <f t="shared" si="0"/>
        <v>0.0195439739413681</v>
      </c>
    </row>
    <row r="22" ht="36" customHeight="1" spans="1:4">
      <c r="A22" s="142" t="s">
        <v>1537</v>
      </c>
      <c r="B22" s="136">
        <v>307</v>
      </c>
      <c r="C22" s="136">
        <v>313</v>
      </c>
      <c r="D22" s="137">
        <f t="shared" si="0"/>
        <v>0.0195439739413681</v>
      </c>
    </row>
    <row r="23" ht="36" customHeight="1" spans="1:4">
      <c r="A23" s="143" t="s">
        <v>1538</v>
      </c>
      <c r="B23" s="138"/>
      <c r="C23" s="138"/>
      <c r="D23" s="137"/>
    </row>
    <row r="24" ht="36" customHeight="1" spans="1:4">
      <c r="A24" s="144" t="s">
        <v>160</v>
      </c>
      <c r="B24" s="138">
        <f>B21+B20</f>
        <v>396</v>
      </c>
      <c r="C24" s="138">
        <f>C21+C20</f>
        <v>348</v>
      </c>
      <c r="D24" s="137">
        <f>C24/B24-1</f>
        <v>-0.121212121212121</v>
      </c>
    </row>
    <row r="25" ht="36" customHeight="1"/>
  </sheetData>
  <autoFilter ref="A3:D24">
    <extLst/>
  </autoFilter>
  <mergeCells count="1">
    <mergeCell ref="A1:D1"/>
  </mergeCells>
  <conditionalFormatting sqref="D4:D5 D6:D24">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workbookViewId="0">
      <selection activeCell="A15" sqref="A15"/>
    </sheetView>
  </sheetViews>
  <sheetFormatPr defaultColWidth="9" defaultRowHeight="14.4" outlineLevelCol="3"/>
  <cols>
    <col min="1" max="1" width="50.75" style="126" customWidth="1"/>
    <col min="2" max="4" width="21.6296296296296" style="126" customWidth="1"/>
    <col min="5" max="16384" width="9" style="126"/>
  </cols>
  <sheetData>
    <row r="1" s="126" customFormat="1" ht="45" customHeight="1" spans="1:4">
      <c r="A1" s="127" t="s">
        <v>1541</v>
      </c>
      <c r="B1" s="127"/>
      <c r="C1" s="127"/>
      <c r="D1" s="127"/>
    </row>
    <row r="2" s="126" customFormat="1" ht="20.1" customHeight="1" spans="1:4">
      <c r="A2" s="128"/>
      <c r="B2" s="128"/>
      <c r="C2" s="128"/>
      <c r="D2" s="129" t="s">
        <v>40</v>
      </c>
    </row>
    <row r="3" s="126" customFormat="1" ht="45" customHeight="1" spans="1:4">
      <c r="A3" s="130" t="s">
        <v>41</v>
      </c>
      <c r="B3" s="131" t="s">
        <v>42</v>
      </c>
      <c r="C3" s="131" t="s">
        <v>43</v>
      </c>
      <c r="D3" s="131" t="s">
        <v>44</v>
      </c>
    </row>
    <row r="4" s="126" customFormat="1" ht="36" customHeight="1" spans="1:4">
      <c r="A4" s="132" t="s">
        <v>1520</v>
      </c>
      <c r="B4" s="133"/>
      <c r="C4" s="133"/>
      <c r="D4" s="134"/>
    </row>
    <row r="5" s="126" customFormat="1" ht="36" customHeight="1" spans="1:4">
      <c r="A5" s="135" t="s">
        <v>1521</v>
      </c>
      <c r="B5" s="136">
        <v>54</v>
      </c>
      <c r="C5" s="136">
        <v>0</v>
      </c>
      <c r="D5" s="137">
        <f>C5/B5-1</f>
        <v>-1</v>
      </c>
    </row>
    <row r="6" s="126" customFormat="1" ht="36" customHeight="1" spans="1:4">
      <c r="A6" s="135" t="s">
        <v>1522</v>
      </c>
      <c r="B6" s="136"/>
      <c r="C6" s="136"/>
      <c r="D6" s="137"/>
    </row>
    <row r="7" s="126" customFormat="1" ht="36" customHeight="1" spans="1:4">
      <c r="A7" s="135" t="s">
        <v>1523</v>
      </c>
      <c r="B7" s="136"/>
      <c r="C7" s="136"/>
      <c r="D7" s="137"/>
    </row>
    <row r="8" s="126" customFormat="1" ht="36" customHeight="1" spans="1:4">
      <c r="A8" s="135" t="s">
        <v>1524</v>
      </c>
      <c r="B8" s="136"/>
      <c r="C8" s="136"/>
      <c r="D8" s="137"/>
    </row>
    <row r="9" s="126" customFormat="1" ht="36" customHeight="1" spans="1:4">
      <c r="A9" s="135" t="s">
        <v>1525</v>
      </c>
      <c r="B9" s="136"/>
      <c r="C9" s="136"/>
      <c r="D9" s="137"/>
    </row>
    <row r="10" s="126" customFormat="1" ht="36" customHeight="1" spans="1:4">
      <c r="A10" s="132" t="s">
        <v>1526</v>
      </c>
      <c r="B10" s="138"/>
      <c r="C10" s="138"/>
      <c r="D10" s="137"/>
    </row>
    <row r="11" s="126" customFormat="1" ht="36" customHeight="1" spans="1:4">
      <c r="A11" s="135" t="s">
        <v>1527</v>
      </c>
      <c r="B11" s="136"/>
      <c r="C11" s="136"/>
      <c r="D11" s="137"/>
    </row>
    <row r="12" s="126" customFormat="1" ht="36" customHeight="1" spans="1:4">
      <c r="A12" s="135" t="s">
        <v>1528</v>
      </c>
      <c r="B12" s="136"/>
      <c r="C12" s="139"/>
      <c r="D12" s="137"/>
    </row>
    <row r="13" s="126" customFormat="1" ht="36" customHeight="1" spans="1:4">
      <c r="A13" s="135" t="s">
        <v>1529</v>
      </c>
      <c r="B13" s="136"/>
      <c r="C13" s="136"/>
      <c r="D13" s="137"/>
    </row>
    <row r="14" s="126" customFormat="1" ht="36" customHeight="1" spans="1:4">
      <c r="A14" s="135" t="s">
        <v>1530</v>
      </c>
      <c r="B14" s="136"/>
      <c r="C14" s="136"/>
      <c r="D14" s="137"/>
    </row>
    <row r="15" s="126" customFormat="1" ht="36" customHeight="1" spans="1:4">
      <c r="A15" s="135" t="s">
        <v>1531</v>
      </c>
      <c r="B15" s="136"/>
      <c r="C15" s="136"/>
      <c r="D15" s="137"/>
    </row>
  </sheetData>
  <mergeCells count="1">
    <mergeCell ref="A1:D1"/>
  </mergeCells>
  <conditionalFormatting sqref="D4:D15">
    <cfRule type="cellIs" dxfId="3" priority="1" stopIfTrue="1" operator="lessThanOrEqual">
      <formula>-1</formula>
    </cfRule>
  </conditionalFormatting>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view="pageBreakPreview" zoomScaleNormal="100" workbookViewId="0">
      <selection activeCell="A6" sqref="A6:B6"/>
    </sheetView>
  </sheetViews>
  <sheetFormatPr defaultColWidth="9" defaultRowHeight="15.6" outlineLevelRow="5" outlineLevelCol="1"/>
  <cols>
    <col min="1" max="1" width="36.25" style="111" customWidth="1"/>
    <col min="2" max="2" width="45.5" style="113" customWidth="1"/>
    <col min="3" max="3" width="12.6296296296296" style="111"/>
    <col min="4" max="16374" width="9" style="111"/>
    <col min="16375" max="16376" width="35.6296296296296" style="111"/>
    <col min="16377" max="16377" width="9" style="111"/>
    <col min="16378" max="16384" width="9" style="114"/>
  </cols>
  <sheetData>
    <row r="1" s="111" customFormat="1" ht="45" customHeight="1" spans="1:2">
      <c r="A1" s="115" t="s">
        <v>1542</v>
      </c>
      <c r="B1" s="116"/>
    </row>
    <row r="2" s="111" customFormat="1" ht="20.1" customHeight="1" spans="1:2">
      <c r="A2" s="117"/>
      <c r="B2" s="118" t="s">
        <v>40</v>
      </c>
    </row>
    <row r="3" s="112" customFormat="1" ht="45" customHeight="1" spans="1:2">
      <c r="A3" s="119" t="s">
        <v>1256</v>
      </c>
      <c r="B3" s="119" t="s">
        <v>1543</v>
      </c>
    </row>
    <row r="4" s="111" customFormat="1" ht="36" customHeight="1" spans="1:2">
      <c r="A4" s="124" t="s">
        <v>1264</v>
      </c>
      <c r="B4" s="125"/>
    </row>
    <row r="5" s="111" customFormat="1" ht="31" customHeight="1" spans="1:2">
      <c r="A5" s="120" t="s">
        <v>1544</v>
      </c>
      <c r="B5" s="121">
        <v>0</v>
      </c>
    </row>
    <row r="6" s="111" customFormat="1" ht="31" customHeight="1" spans="1:2">
      <c r="A6" s="122" t="s">
        <v>1254</v>
      </c>
      <c r="B6" s="123"/>
    </row>
  </sheetData>
  <mergeCells count="2">
    <mergeCell ref="A1:B1"/>
    <mergeCell ref="A6:B6"/>
  </mergeCells>
  <conditionalFormatting sqref="B3:G3">
    <cfRule type="cellIs" dxfId="0" priority="2" stopIfTrue="1" operator="lessThanOrEqual">
      <formula>-1</formula>
    </cfRule>
  </conditionalFormatting>
  <conditionalFormatting sqref="B4:G4">
    <cfRule type="cellIs" dxfId="0" priority="1" stopIfTrue="1" operator="lessThanOrEqual">
      <formula>-1</formula>
    </cfRule>
  </conditionalFormatting>
  <conditionalFormatting sqref="C1:G2">
    <cfRule type="cellIs" dxfId="0" priority="3" stopIfTrue="1" operator="greaterThanOrEqual">
      <formula>10</formula>
    </cfRule>
    <cfRule type="cellIs" dxfId="0" priority="4"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7"/>
  <sheetViews>
    <sheetView view="pageBreakPreview" zoomScaleNormal="100" workbookViewId="0">
      <selection activeCell="F25" sqref="F25"/>
    </sheetView>
  </sheetViews>
  <sheetFormatPr defaultColWidth="9" defaultRowHeight="15.6" outlineLevelRow="6"/>
  <cols>
    <col min="1" max="1" width="46.6296296296296" style="111" customWidth="1"/>
    <col min="2" max="2" width="38" style="113" customWidth="1"/>
    <col min="3" max="16371" width="9" style="111"/>
    <col min="16372" max="16373" width="35.6296296296296" style="111"/>
    <col min="16374" max="16374" width="9" style="111"/>
    <col min="16375" max="16384" width="9" style="114"/>
  </cols>
  <sheetData>
    <row r="1" s="111" customFormat="1" ht="45" customHeight="1" spans="1:2">
      <c r="A1" s="115" t="s">
        <v>1545</v>
      </c>
      <c r="B1" s="116"/>
    </row>
    <row r="2" s="111" customFormat="1" ht="20.1" customHeight="1" spans="1:2">
      <c r="A2" s="117"/>
      <c r="B2" s="118" t="s">
        <v>40</v>
      </c>
    </row>
    <row r="3" s="112" customFormat="1" ht="45" customHeight="1" spans="1:2">
      <c r="A3" s="119" t="s">
        <v>1546</v>
      </c>
      <c r="B3" s="119" t="s">
        <v>1543</v>
      </c>
    </row>
    <row r="4" s="111" customFormat="1" ht="31" customHeight="1" spans="1:2">
      <c r="A4" s="120" t="s">
        <v>1544</v>
      </c>
      <c r="B4" s="121"/>
    </row>
    <row r="5" s="111" customFormat="1" ht="31" customHeight="1" spans="1:2">
      <c r="A5" s="122" t="s">
        <v>1254</v>
      </c>
      <c r="B5" s="123"/>
    </row>
    <row r="6" s="111" customFormat="1" spans="2:16377">
      <c r="B6" s="113"/>
      <c r="XEU6" s="114"/>
      <c r="XEV6" s="114"/>
      <c r="XEW6" s="114"/>
    </row>
    <row r="7" s="111" customFormat="1" spans="2:16377">
      <c r="B7" s="113"/>
      <c r="XEU7" s="114"/>
      <c r="XEV7" s="114"/>
      <c r="XEW7" s="114"/>
    </row>
  </sheetData>
  <mergeCells count="2">
    <mergeCell ref="A1:B1"/>
    <mergeCell ref="A5:B5"/>
  </mergeCells>
  <conditionalFormatting sqref="B3:G3">
    <cfRule type="cellIs" dxfId="0"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showZeros="0" view="pageBreakPreview" zoomScaleNormal="115" topLeftCell="A37" workbookViewId="0">
      <selection activeCell="A10" sqref="A10"/>
    </sheetView>
  </sheetViews>
  <sheetFormatPr defaultColWidth="9" defaultRowHeight="15.6" outlineLevelCol="3"/>
  <cols>
    <col min="1" max="1" width="50.75" style="64" customWidth="1"/>
    <col min="2" max="4" width="21.6296296296296" style="64" customWidth="1"/>
    <col min="5" max="16384" width="9" style="64"/>
  </cols>
  <sheetData>
    <row r="1" s="64" customFormat="1" ht="45" customHeight="1" spans="1:4">
      <c r="A1" s="66" t="s">
        <v>1547</v>
      </c>
      <c r="B1" s="66"/>
      <c r="C1" s="66"/>
      <c r="D1" s="66"/>
    </row>
    <row r="2" s="90" customFormat="1" ht="20.1" customHeight="1" spans="1:4">
      <c r="A2" s="91"/>
      <c r="B2" s="92"/>
      <c r="C2" s="93"/>
      <c r="D2" s="94" t="s">
        <v>40</v>
      </c>
    </row>
    <row r="3" s="64" customFormat="1" ht="45" customHeight="1" spans="1:4">
      <c r="A3" s="95" t="s">
        <v>1548</v>
      </c>
      <c r="B3" s="72" t="s">
        <v>1549</v>
      </c>
      <c r="C3" s="73" t="s">
        <v>43</v>
      </c>
      <c r="D3" s="73" t="s">
        <v>1550</v>
      </c>
    </row>
    <row r="4" s="64" customFormat="1" ht="36" customHeight="1" spans="1:4">
      <c r="A4" s="96" t="s">
        <v>1551</v>
      </c>
      <c r="B4" s="97">
        <v>21991</v>
      </c>
      <c r="C4" s="97">
        <v>23478</v>
      </c>
      <c r="D4" s="98">
        <f t="shared" ref="D4:D41" si="0">(C4-B4)/B4</f>
        <v>0.0676185712336865</v>
      </c>
    </row>
    <row r="5" s="64" customFormat="1" ht="36" customHeight="1" spans="1:4">
      <c r="A5" s="99" t="s">
        <v>1552</v>
      </c>
      <c r="B5" s="100">
        <v>21047</v>
      </c>
      <c r="C5" s="100">
        <v>22486</v>
      </c>
      <c r="D5" s="98">
        <f t="shared" si="0"/>
        <v>0.0683707891861073</v>
      </c>
    </row>
    <row r="6" s="64" customFormat="1" ht="36" customHeight="1" spans="1:4">
      <c r="A6" s="99" t="s">
        <v>1553</v>
      </c>
      <c r="B6" s="100">
        <v>139</v>
      </c>
      <c r="C6" s="100">
        <v>150</v>
      </c>
      <c r="D6" s="98">
        <f t="shared" si="0"/>
        <v>0.079136690647482</v>
      </c>
    </row>
    <row r="7" s="65" customFormat="1" ht="36" customHeight="1" spans="1:4">
      <c r="A7" s="99" t="s">
        <v>1554</v>
      </c>
      <c r="B7" s="101">
        <v>1</v>
      </c>
      <c r="C7" s="101"/>
      <c r="D7" s="98">
        <f t="shared" si="0"/>
        <v>-1</v>
      </c>
    </row>
    <row r="8" s="64" customFormat="1" ht="36" customHeight="1" spans="1:4">
      <c r="A8" s="96" t="s">
        <v>1555</v>
      </c>
      <c r="B8" s="97">
        <v>16666</v>
      </c>
      <c r="C8" s="97">
        <v>22678</v>
      </c>
      <c r="D8" s="98">
        <f t="shared" si="0"/>
        <v>0.360734429377175</v>
      </c>
    </row>
    <row r="9" s="64" customFormat="1" ht="36" customHeight="1" spans="1:4">
      <c r="A9" s="99" t="s">
        <v>1552</v>
      </c>
      <c r="B9" s="100">
        <v>14744</v>
      </c>
      <c r="C9" s="100">
        <v>20918</v>
      </c>
      <c r="D9" s="98">
        <f t="shared" si="0"/>
        <v>0.418746608790016</v>
      </c>
    </row>
    <row r="10" s="64" customFormat="1" ht="36" customHeight="1" spans="1:4">
      <c r="A10" s="99" t="s">
        <v>1553</v>
      </c>
      <c r="B10" s="100">
        <v>143</v>
      </c>
      <c r="C10" s="100">
        <v>160</v>
      </c>
      <c r="D10" s="98">
        <f t="shared" si="0"/>
        <v>0.118881118881119</v>
      </c>
    </row>
    <row r="11" s="64" customFormat="1" ht="36" customHeight="1" spans="1:4">
      <c r="A11" s="99" t="s">
        <v>1554</v>
      </c>
      <c r="B11" s="100">
        <v>1590</v>
      </c>
      <c r="C11" s="100">
        <v>1590</v>
      </c>
      <c r="D11" s="98">
        <f t="shared" si="0"/>
        <v>0</v>
      </c>
    </row>
    <row r="12" s="64" customFormat="1" ht="36" customHeight="1" spans="1:4">
      <c r="A12" s="96" t="s">
        <v>1556</v>
      </c>
      <c r="B12" s="97">
        <v>660</v>
      </c>
      <c r="C12" s="97">
        <v>601</v>
      </c>
      <c r="D12" s="98">
        <f t="shared" si="0"/>
        <v>-0.0893939393939394</v>
      </c>
    </row>
    <row r="13" s="64" customFormat="1" ht="36" customHeight="1" spans="1:4">
      <c r="A13" s="99" t="s">
        <v>1552</v>
      </c>
      <c r="B13" s="100">
        <v>616</v>
      </c>
      <c r="C13" s="100">
        <v>599</v>
      </c>
      <c r="D13" s="98">
        <f t="shared" si="0"/>
        <v>-0.0275974025974026</v>
      </c>
    </row>
    <row r="14" s="64" customFormat="1" ht="36" customHeight="1" spans="1:4">
      <c r="A14" s="99" t="s">
        <v>1553</v>
      </c>
      <c r="B14" s="100">
        <v>2</v>
      </c>
      <c r="C14" s="100">
        <v>2</v>
      </c>
      <c r="D14" s="98">
        <f t="shared" si="0"/>
        <v>0</v>
      </c>
    </row>
    <row r="15" s="64" customFormat="1" ht="36" customHeight="1" spans="1:4">
      <c r="A15" s="96" t="s">
        <v>1557</v>
      </c>
      <c r="B15" s="97">
        <v>14138</v>
      </c>
      <c r="C15" s="97">
        <v>15393</v>
      </c>
      <c r="D15" s="98">
        <f t="shared" si="0"/>
        <v>0.0887678596689772</v>
      </c>
    </row>
    <row r="16" s="64" customFormat="1" ht="36" customHeight="1" spans="1:4">
      <c r="A16" s="99" t="s">
        <v>1552</v>
      </c>
      <c r="B16" s="102">
        <v>14024</v>
      </c>
      <c r="C16" s="102">
        <v>15316</v>
      </c>
      <c r="D16" s="98">
        <f t="shared" si="0"/>
        <v>0.0921277809469481</v>
      </c>
    </row>
    <row r="17" s="64" customFormat="1" ht="36" customHeight="1" spans="1:4">
      <c r="A17" s="99" t="s">
        <v>1553</v>
      </c>
      <c r="B17" s="103">
        <v>82</v>
      </c>
      <c r="C17" s="103">
        <v>68</v>
      </c>
      <c r="D17" s="98">
        <f t="shared" si="0"/>
        <v>-0.170731707317073</v>
      </c>
    </row>
    <row r="18" s="64" customFormat="1" ht="36" customHeight="1" spans="1:4">
      <c r="A18" s="99" t="s">
        <v>1554</v>
      </c>
      <c r="B18" s="104"/>
      <c r="C18" s="104"/>
      <c r="D18" s="98" t="e">
        <f t="shared" si="0"/>
        <v>#DIV/0!</v>
      </c>
    </row>
    <row r="19" s="64" customFormat="1" ht="36" customHeight="1" spans="1:4">
      <c r="A19" s="96" t="s">
        <v>1558</v>
      </c>
      <c r="B19" s="97">
        <v>1137</v>
      </c>
      <c r="C19" s="97">
        <v>1329</v>
      </c>
      <c r="D19" s="98">
        <f t="shared" si="0"/>
        <v>0.168865435356201</v>
      </c>
    </row>
    <row r="20" s="64" customFormat="1" ht="36" customHeight="1" spans="1:4">
      <c r="A20" s="99" t="s">
        <v>1552</v>
      </c>
      <c r="B20" s="100">
        <v>1134</v>
      </c>
      <c r="C20" s="100">
        <v>1326</v>
      </c>
      <c r="D20" s="98">
        <f t="shared" si="0"/>
        <v>0.169312169312169</v>
      </c>
    </row>
    <row r="21" s="64" customFormat="1" ht="36" customHeight="1" spans="1:4">
      <c r="A21" s="99" t="s">
        <v>1553</v>
      </c>
      <c r="B21" s="100">
        <v>3</v>
      </c>
      <c r="C21" s="100">
        <v>3</v>
      </c>
      <c r="D21" s="98">
        <f t="shared" si="0"/>
        <v>0</v>
      </c>
    </row>
    <row r="22" s="64" customFormat="1" ht="36" customHeight="1" spans="1:4">
      <c r="A22" s="99" t="s">
        <v>1554</v>
      </c>
      <c r="B22" s="105"/>
      <c r="C22" s="105"/>
      <c r="D22" s="98" t="e">
        <f t="shared" si="0"/>
        <v>#DIV/0!</v>
      </c>
    </row>
    <row r="23" s="64" customFormat="1" ht="36" customHeight="1" spans="1:4">
      <c r="A23" s="96" t="s">
        <v>1559</v>
      </c>
      <c r="B23" s="97">
        <v>10136</v>
      </c>
      <c r="C23" s="97">
        <v>10671</v>
      </c>
      <c r="D23" s="98">
        <f t="shared" si="0"/>
        <v>0.0527821625887924</v>
      </c>
    </row>
    <row r="24" s="64" customFormat="1" ht="36" customHeight="1" spans="1:4">
      <c r="A24" s="99" t="s">
        <v>1552</v>
      </c>
      <c r="B24" s="106">
        <v>2528</v>
      </c>
      <c r="C24" s="106">
        <v>2181</v>
      </c>
      <c r="D24" s="98">
        <f t="shared" si="0"/>
        <v>-0.137262658227848</v>
      </c>
    </row>
    <row r="25" s="64" customFormat="1" ht="36" customHeight="1" spans="1:4">
      <c r="A25" s="99" t="s">
        <v>1553</v>
      </c>
      <c r="B25" s="107">
        <v>280</v>
      </c>
      <c r="C25" s="108">
        <v>60</v>
      </c>
      <c r="D25" s="98">
        <f t="shared" si="0"/>
        <v>-0.785714285714286</v>
      </c>
    </row>
    <row r="26" s="64" customFormat="1" ht="36" customHeight="1" spans="1:4">
      <c r="A26" s="99" t="s">
        <v>1554</v>
      </c>
      <c r="B26" s="107">
        <v>6899</v>
      </c>
      <c r="C26" s="108">
        <v>8014</v>
      </c>
      <c r="D26" s="98">
        <f t="shared" si="0"/>
        <v>0.161617625742861</v>
      </c>
    </row>
    <row r="27" s="64" customFormat="1" ht="36" customHeight="1" spans="1:4">
      <c r="A27" s="96" t="s">
        <v>1560</v>
      </c>
      <c r="B27" s="97">
        <v>30820</v>
      </c>
      <c r="C27" s="97">
        <v>35967</v>
      </c>
      <c r="D27" s="98">
        <f t="shared" si="0"/>
        <v>0.1670019467878</v>
      </c>
    </row>
    <row r="28" s="64" customFormat="1" ht="36" customHeight="1" spans="1:4">
      <c r="A28" s="99" t="s">
        <v>1552</v>
      </c>
      <c r="B28" s="107">
        <v>11428</v>
      </c>
      <c r="C28" s="107">
        <v>12127</v>
      </c>
      <c r="D28" s="98">
        <f t="shared" si="0"/>
        <v>0.0611655582779139</v>
      </c>
    </row>
    <row r="29" s="64" customFormat="1" ht="36" customHeight="1" spans="1:4">
      <c r="A29" s="99" t="s">
        <v>1553</v>
      </c>
      <c r="B29" s="107">
        <v>52</v>
      </c>
      <c r="C29" s="107">
        <v>20</v>
      </c>
      <c r="D29" s="98">
        <f t="shared" si="0"/>
        <v>-0.615384615384615</v>
      </c>
    </row>
    <row r="30" s="64" customFormat="1" ht="36" customHeight="1" spans="1:4">
      <c r="A30" s="99" t="s">
        <v>1554</v>
      </c>
      <c r="B30" s="107">
        <v>19339</v>
      </c>
      <c r="C30" s="107">
        <v>23821</v>
      </c>
      <c r="D30" s="98">
        <f t="shared" si="0"/>
        <v>0.231759656652361</v>
      </c>
    </row>
    <row r="31" s="64" customFormat="1" ht="36" customHeight="1" spans="1:4">
      <c r="A31" s="96" t="s">
        <v>1561</v>
      </c>
      <c r="B31" s="97"/>
      <c r="C31" s="97"/>
      <c r="D31" s="98" t="e">
        <f t="shared" si="0"/>
        <v>#DIV/0!</v>
      </c>
    </row>
    <row r="32" s="64" customFormat="1" ht="36" customHeight="1" spans="1:4">
      <c r="A32" s="99" t="s">
        <v>1552</v>
      </c>
      <c r="B32" s="107"/>
      <c r="C32" s="107"/>
      <c r="D32" s="98" t="e">
        <f t="shared" si="0"/>
        <v>#DIV/0!</v>
      </c>
    </row>
    <row r="33" s="64" customFormat="1" ht="36" customHeight="1" spans="1:4">
      <c r="A33" s="99" t="s">
        <v>1553</v>
      </c>
      <c r="B33" s="107"/>
      <c r="C33" s="107"/>
      <c r="D33" s="98" t="e">
        <f t="shared" si="0"/>
        <v>#DIV/0!</v>
      </c>
    </row>
    <row r="34" s="64" customFormat="1" ht="36" customHeight="1" spans="1:4">
      <c r="A34" s="99" t="s">
        <v>1554</v>
      </c>
      <c r="B34" s="107"/>
      <c r="C34" s="107"/>
      <c r="D34" s="98" t="e">
        <f t="shared" si="0"/>
        <v>#DIV/0!</v>
      </c>
    </row>
    <row r="35" s="64" customFormat="1" ht="36" customHeight="1" spans="1:4">
      <c r="A35" s="88" t="s">
        <v>1562</v>
      </c>
      <c r="B35" s="97">
        <f t="shared" ref="B35:B37" si="1">B4+B8+B12+B15+B19+B23+B27</f>
        <v>95548</v>
      </c>
      <c r="C35" s="97">
        <f>C4+C8+C12+C15+C19+C23+C27</f>
        <v>110117</v>
      </c>
      <c r="D35" s="98">
        <f t="shared" si="0"/>
        <v>0.152478335496295</v>
      </c>
    </row>
    <row r="36" s="64" customFormat="1" ht="36" customHeight="1" spans="1:4">
      <c r="A36" s="109" t="s">
        <v>1563</v>
      </c>
      <c r="B36" s="100">
        <f t="shared" si="1"/>
        <v>65521</v>
      </c>
      <c r="C36" s="100">
        <v>74953</v>
      </c>
      <c r="D36" s="98">
        <f t="shared" si="0"/>
        <v>0.143953846858259</v>
      </c>
    </row>
    <row r="37" s="64" customFormat="1" ht="36" customHeight="1" spans="1:4">
      <c r="A37" s="109" t="s">
        <v>1564</v>
      </c>
      <c r="B37" s="100">
        <f t="shared" si="1"/>
        <v>701</v>
      </c>
      <c r="C37" s="100">
        <v>463</v>
      </c>
      <c r="D37" s="98">
        <f t="shared" si="0"/>
        <v>-0.339514978601997</v>
      </c>
    </row>
    <row r="38" s="64" customFormat="1" ht="36" customHeight="1" spans="1:4">
      <c r="A38" s="110" t="s">
        <v>1565</v>
      </c>
      <c r="B38" s="100">
        <f>B7+B11+B26+B30</f>
        <v>27829</v>
      </c>
      <c r="C38" s="100">
        <v>33425</v>
      </c>
      <c r="D38" s="98">
        <f t="shared" si="0"/>
        <v>0.201085198893241</v>
      </c>
    </row>
    <row r="39" s="64" customFormat="1" ht="36" customHeight="1" spans="1:4">
      <c r="A39" s="86" t="s">
        <v>1566</v>
      </c>
      <c r="B39" s="97">
        <v>47125</v>
      </c>
      <c r="C39" s="97">
        <v>46904</v>
      </c>
      <c r="D39" s="98">
        <f t="shared" si="0"/>
        <v>-0.00468965517241379</v>
      </c>
    </row>
    <row r="40" s="64" customFormat="1" ht="36" customHeight="1" spans="1:4">
      <c r="A40" s="86" t="s">
        <v>1567</v>
      </c>
      <c r="B40" s="97"/>
      <c r="C40" s="97"/>
      <c r="D40" s="98" t="e">
        <f t="shared" si="0"/>
        <v>#DIV/0!</v>
      </c>
    </row>
    <row r="41" s="64" customFormat="1" ht="36" customHeight="1" spans="1:4">
      <c r="A41" s="88" t="s">
        <v>1568</v>
      </c>
      <c r="B41" s="97">
        <f>B35+B39</f>
        <v>142673</v>
      </c>
      <c r="C41" s="97">
        <f>C35+C39</f>
        <v>157021</v>
      </c>
      <c r="D41" s="98">
        <f t="shared" si="0"/>
        <v>0.100565629095905</v>
      </c>
    </row>
  </sheetData>
  <autoFilter ref="A3:D41">
    <extLst/>
  </autoFilter>
  <mergeCells count="1">
    <mergeCell ref="A1:D1"/>
  </mergeCells>
  <conditionalFormatting sqref="D4:G4 E5:G30 B13:C14 B9:C11 B5:C7 B35:C38 B16:C18 E35:G41 B24:C26 B20:C22 B28:C30 D5:D41">
    <cfRule type="cellIs" dxfId="3" priority="2" stopIfTrue="1" operator="lessThanOrEqual">
      <formula>-1</formula>
    </cfRule>
  </conditionalFormatting>
  <conditionalFormatting sqref="B32:C34 E32:G34">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showZeros="0" view="pageBreakPreview" zoomScaleNormal="100" workbookViewId="0">
      <pane ySplit="3" topLeftCell="A22" activePane="bottomLeft" state="frozen"/>
      <selection/>
      <selection pane="bottomLeft" activeCell="B10" sqref="B10"/>
    </sheetView>
  </sheetViews>
  <sheetFormatPr defaultColWidth="9" defaultRowHeight="15.6" outlineLevelCol="3"/>
  <cols>
    <col min="1" max="1" width="50.75" style="64" customWidth="1"/>
    <col min="2" max="4" width="21.6296296296296" style="64" customWidth="1"/>
    <col min="5" max="16384" width="9" style="64"/>
  </cols>
  <sheetData>
    <row r="1" s="64" customFormat="1" ht="45" customHeight="1" spans="1:4">
      <c r="A1" s="66" t="s">
        <v>1569</v>
      </c>
      <c r="B1" s="66"/>
      <c r="C1" s="66"/>
      <c r="D1" s="66"/>
    </row>
    <row r="2" s="64" customFormat="1" ht="20.1" customHeight="1" spans="1:4">
      <c r="A2" s="67"/>
      <c r="B2" s="68"/>
      <c r="C2" s="69"/>
      <c r="D2" s="70" t="s">
        <v>1570</v>
      </c>
    </row>
    <row r="3" s="64" customFormat="1" ht="45" customHeight="1" spans="1:4">
      <c r="A3" s="71" t="s">
        <v>1252</v>
      </c>
      <c r="B3" s="72" t="s">
        <v>1549</v>
      </c>
      <c r="C3" s="73" t="s">
        <v>43</v>
      </c>
      <c r="D3" s="73" t="s">
        <v>1550</v>
      </c>
    </row>
    <row r="4" s="64" customFormat="1" ht="36" customHeight="1" spans="1:4">
      <c r="A4" s="74" t="s">
        <v>1571</v>
      </c>
      <c r="B4" s="75">
        <v>12154</v>
      </c>
      <c r="C4" s="75">
        <v>13234</v>
      </c>
      <c r="D4" s="76">
        <f t="shared" ref="D4:D24" si="0">(C4-B4)/B4</f>
        <v>0.0888596346881685</v>
      </c>
    </row>
    <row r="5" s="64" customFormat="1" ht="36" customHeight="1" spans="1:4">
      <c r="A5" s="77" t="s">
        <v>1572</v>
      </c>
      <c r="B5" s="78">
        <v>12098</v>
      </c>
      <c r="C5" s="79">
        <v>13181</v>
      </c>
      <c r="D5" s="76">
        <f t="shared" si="0"/>
        <v>0.0895189287485535</v>
      </c>
    </row>
    <row r="6" s="64" customFormat="1" ht="36" customHeight="1" spans="1:4">
      <c r="A6" s="74" t="s">
        <v>1573</v>
      </c>
      <c r="B6" s="75">
        <v>22190</v>
      </c>
      <c r="C6" s="75">
        <v>23506</v>
      </c>
      <c r="D6" s="76">
        <f t="shared" si="0"/>
        <v>0.0593059936908517</v>
      </c>
    </row>
    <row r="7" s="64" customFormat="1" ht="36" customHeight="1" spans="1:4">
      <c r="A7" s="77" t="s">
        <v>1572</v>
      </c>
      <c r="B7" s="80">
        <v>21933</v>
      </c>
      <c r="C7" s="79">
        <v>23456</v>
      </c>
      <c r="D7" s="76">
        <f t="shared" si="0"/>
        <v>0.069438745269685</v>
      </c>
    </row>
    <row r="8" s="65" customFormat="1" ht="36" customHeight="1" spans="1:4">
      <c r="A8" s="74" t="s">
        <v>1574</v>
      </c>
      <c r="B8" s="75">
        <v>360</v>
      </c>
      <c r="C8" s="75">
        <v>352</v>
      </c>
      <c r="D8" s="76">
        <f t="shared" si="0"/>
        <v>-0.0222222222222222</v>
      </c>
    </row>
    <row r="9" s="65" customFormat="1" ht="36" customHeight="1" spans="1:4">
      <c r="A9" s="77" t="s">
        <v>1572</v>
      </c>
      <c r="B9" s="80">
        <v>360</v>
      </c>
      <c r="C9" s="79">
        <v>352</v>
      </c>
      <c r="D9" s="76">
        <f t="shared" si="0"/>
        <v>-0.0222222222222222</v>
      </c>
    </row>
    <row r="10" s="65" customFormat="1" ht="36" customHeight="1" spans="1:4">
      <c r="A10" s="74" t="s">
        <v>1575</v>
      </c>
      <c r="B10" s="75">
        <v>13982</v>
      </c>
      <c r="C10" s="75">
        <v>13434</v>
      </c>
      <c r="D10" s="76">
        <f t="shared" si="0"/>
        <v>-0.0391932484623087</v>
      </c>
    </row>
    <row r="11" s="65" customFormat="1" ht="36" customHeight="1" spans="1:4">
      <c r="A11" s="77" t="s">
        <v>1572</v>
      </c>
      <c r="B11" s="80">
        <v>13972</v>
      </c>
      <c r="C11" s="81">
        <v>13422</v>
      </c>
      <c r="D11" s="76">
        <f t="shared" si="0"/>
        <v>-0.0393644431720584</v>
      </c>
    </row>
    <row r="12" s="65" customFormat="1" ht="36" customHeight="1" spans="1:4">
      <c r="A12" s="74" t="s">
        <v>1576</v>
      </c>
      <c r="B12" s="82">
        <v>781</v>
      </c>
      <c r="C12" s="75">
        <v>946</v>
      </c>
      <c r="D12" s="76">
        <f t="shared" si="0"/>
        <v>0.211267605633803</v>
      </c>
    </row>
    <row r="13" s="65" customFormat="1" ht="36" customHeight="1" spans="1:4">
      <c r="A13" s="77" t="s">
        <v>1572</v>
      </c>
      <c r="B13" s="81">
        <v>781</v>
      </c>
      <c r="C13" s="81">
        <v>946</v>
      </c>
      <c r="D13" s="76">
        <f t="shared" si="0"/>
        <v>0.211267605633803</v>
      </c>
    </row>
    <row r="14" s="65" customFormat="1" ht="36" customHeight="1" spans="1:4">
      <c r="A14" s="74" t="s">
        <v>1577</v>
      </c>
      <c r="B14" s="75">
        <v>7036</v>
      </c>
      <c r="C14" s="75">
        <v>7846</v>
      </c>
      <c r="D14" s="76">
        <f t="shared" si="0"/>
        <v>0.115122228538943</v>
      </c>
    </row>
    <row r="15" s="64" customFormat="1" ht="36" customHeight="1" spans="1:4">
      <c r="A15" s="77" t="s">
        <v>1572</v>
      </c>
      <c r="B15" s="81">
        <v>7030</v>
      </c>
      <c r="C15" s="79">
        <v>7838</v>
      </c>
      <c r="D15" s="76">
        <f t="shared" si="0"/>
        <v>0.114935988620199</v>
      </c>
    </row>
    <row r="16" s="64" customFormat="1" ht="36" customHeight="1" spans="1:4">
      <c r="A16" s="74" t="s">
        <v>1578</v>
      </c>
      <c r="B16" s="75">
        <v>32002</v>
      </c>
      <c r="C16" s="75">
        <v>32462</v>
      </c>
      <c r="D16" s="76">
        <f t="shared" si="0"/>
        <v>0.0143741016186488</v>
      </c>
    </row>
    <row r="17" s="64" customFormat="1" ht="36" customHeight="1" spans="1:4">
      <c r="A17" s="77" t="s">
        <v>1572</v>
      </c>
      <c r="B17" s="83">
        <v>32002</v>
      </c>
      <c r="C17" s="83">
        <v>32462</v>
      </c>
      <c r="D17" s="76">
        <f t="shared" si="0"/>
        <v>0.0143741016186488</v>
      </c>
    </row>
    <row r="18" s="64" customFormat="1" ht="36" customHeight="1" spans="1:4">
      <c r="A18" s="74" t="s">
        <v>1579</v>
      </c>
      <c r="B18" s="75"/>
      <c r="C18" s="75"/>
      <c r="D18" s="76" t="e">
        <f t="shared" si="0"/>
        <v>#DIV/0!</v>
      </c>
    </row>
    <row r="19" s="64" customFormat="1" ht="36" customHeight="1" spans="1:4">
      <c r="A19" s="77" t="s">
        <v>1572</v>
      </c>
      <c r="B19" s="83"/>
      <c r="C19" s="83"/>
      <c r="D19" s="76" t="e">
        <f t="shared" si="0"/>
        <v>#DIV/0!</v>
      </c>
    </row>
    <row r="20" s="64" customFormat="1" ht="36" customHeight="1" spans="1:4">
      <c r="A20" s="84" t="s">
        <v>1580</v>
      </c>
      <c r="B20" s="75">
        <f>B4+B6+B8+B10+B12+B14+B16</f>
        <v>88505</v>
      </c>
      <c r="C20" s="75">
        <v>91780</v>
      </c>
      <c r="D20" s="76">
        <f t="shared" si="0"/>
        <v>0.0370035591209536</v>
      </c>
    </row>
    <row r="21" s="64" customFormat="1" ht="36" customHeight="1" spans="1:4">
      <c r="A21" s="77" t="s">
        <v>1581</v>
      </c>
      <c r="B21" s="78">
        <f>B5+B7+B9+B11+B13+B15+B17</f>
        <v>88176</v>
      </c>
      <c r="C21" s="85">
        <v>91657</v>
      </c>
      <c r="D21" s="76">
        <f t="shared" si="0"/>
        <v>0.0394778624569044</v>
      </c>
    </row>
    <row r="22" s="64" customFormat="1" ht="36" customHeight="1" spans="1:4">
      <c r="A22" s="86" t="s">
        <v>1582</v>
      </c>
      <c r="B22" s="87"/>
      <c r="C22" s="87"/>
      <c r="D22" s="76" t="e">
        <f t="shared" si="0"/>
        <v>#DIV/0!</v>
      </c>
    </row>
    <row r="23" s="64" customFormat="1" ht="36" customHeight="1" spans="1:4">
      <c r="A23" s="86" t="s">
        <v>1583</v>
      </c>
      <c r="B23" s="87">
        <v>61813</v>
      </c>
      <c r="C23" s="87">
        <v>63394</v>
      </c>
      <c r="D23" s="76">
        <f t="shared" si="0"/>
        <v>0.0255771439664795</v>
      </c>
    </row>
    <row r="24" s="64" customFormat="1" ht="36" customHeight="1" spans="1:4">
      <c r="A24" s="88" t="s">
        <v>1454</v>
      </c>
      <c r="B24" s="89">
        <f>B20+B23</f>
        <v>150318</v>
      </c>
      <c r="C24" s="89">
        <f>C20+C23</f>
        <v>155174</v>
      </c>
      <c r="D24" s="76">
        <f t="shared" si="0"/>
        <v>0.0323048470575713</v>
      </c>
    </row>
  </sheetData>
  <autoFilter ref="A3:D24">
    <extLst/>
  </autoFilter>
  <mergeCells count="1">
    <mergeCell ref="A1:D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showZeros="0" view="pageBreakPreview" zoomScaleNormal="100" workbookViewId="0">
      <pane ySplit="3" topLeftCell="A40" activePane="bottomLeft" state="frozen"/>
      <selection/>
      <selection pane="bottomLeft" activeCell="A1" sqref="A1:D1"/>
    </sheetView>
  </sheetViews>
  <sheetFormatPr defaultColWidth="9" defaultRowHeight="15.6" outlineLevelCol="3"/>
  <cols>
    <col min="1" max="1" width="50.75" style="64" customWidth="1"/>
    <col min="2" max="4" width="21.6296296296296" style="64" customWidth="1"/>
    <col min="5" max="16384" width="9" style="64"/>
  </cols>
  <sheetData>
    <row r="1" s="64" customFormat="1" ht="45" customHeight="1" spans="1:4">
      <c r="A1" s="66" t="s">
        <v>1584</v>
      </c>
      <c r="B1" s="66"/>
      <c r="C1" s="66"/>
      <c r="D1" s="66"/>
    </row>
    <row r="2" s="90" customFormat="1" ht="20.1" customHeight="1" spans="1:4">
      <c r="A2" s="91"/>
      <c r="B2" s="92"/>
      <c r="C2" s="93"/>
      <c r="D2" s="94" t="s">
        <v>40</v>
      </c>
    </row>
    <row r="3" s="64" customFormat="1" ht="45" customHeight="1" spans="1:4">
      <c r="A3" s="95" t="s">
        <v>1548</v>
      </c>
      <c r="B3" s="72" t="s">
        <v>1549</v>
      </c>
      <c r="C3" s="73" t="s">
        <v>43</v>
      </c>
      <c r="D3" s="73" t="s">
        <v>1550</v>
      </c>
    </row>
    <row r="4" s="64" customFormat="1" ht="36" customHeight="1" spans="1:4">
      <c r="A4" s="96" t="s">
        <v>1551</v>
      </c>
      <c r="B4" s="97">
        <v>21991</v>
      </c>
      <c r="C4" s="97">
        <v>23478</v>
      </c>
      <c r="D4" s="98">
        <f t="shared" ref="D4:D41" si="0">(C4-B4)/B4</f>
        <v>0.0676185712336865</v>
      </c>
    </row>
    <row r="5" s="64" customFormat="1" ht="36" customHeight="1" spans="1:4">
      <c r="A5" s="99" t="s">
        <v>1552</v>
      </c>
      <c r="B5" s="100">
        <v>21047</v>
      </c>
      <c r="C5" s="100">
        <v>22486</v>
      </c>
      <c r="D5" s="98">
        <f t="shared" si="0"/>
        <v>0.0683707891861073</v>
      </c>
    </row>
    <row r="6" s="64" customFormat="1" ht="36" customHeight="1" spans="1:4">
      <c r="A6" s="99" t="s">
        <v>1553</v>
      </c>
      <c r="B6" s="100">
        <v>139</v>
      </c>
      <c r="C6" s="100">
        <v>150</v>
      </c>
      <c r="D6" s="98">
        <f t="shared" si="0"/>
        <v>0.079136690647482</v>
      </c>
    </row>
    <row r="7" s="65" customFormat="1" ht="36" customHeight="1" spans="1:4">
      <c r="A7" s="99" t="s">
        <v>1554</v>
      </c>
      <c r="B7" s="101">
        <v>1</v>
      </c>
      <c r="C7" s="101"/>
      <c r="D7" s="98">
        <f t="shared" si="0"/>
        <v>-1</v>
      </c>
    </row>
    <row r="8" s="64" customFormat="1" ht="36" customHeight="1" spans="1:4">
      <c r="A8" s="96" t="s">
        <v>1555</v>
      </c>
      <c r="B8" s="97">
        <v>16666</v>
      </c>
      <c r="C8" s="97">
        <v>22678</v>
      </c>
      <c r="D8" s="98">
        <f t="shared" si="0"/>
        <v>0.360734429377175</v>
      </c>
    </row>
    <row r="9" s="64" customFormat="1" ht="36" customHeight="1" spans="1:4">
      <c r="A9" s="99" t="s">
        <v>1552</v>
      </c>
      <c r="B9" s="100">
        <v>14744</v>
      </c>
      <c r="C9" s="100">
        <v>20918</v>
      </c>
      <c r="D9" s="98">
        <f t="shared" si="0"/>
        <v>0.418746608790016</v>
      </c>
    </row>
    <row r="10" s="64" customFormat="1" ht="36" customHeight="1" spans="1:4">
      <c r="A10" s="99" t="s">
        <v>1553</v>
      </c>
      <c r="B10" s="100">
        <v>143</v>
      </c>
      <c r="C10" s="100">
        <v>160</v>
      </c>
      <c r="D10" s="98">
        <f t="shared" si="0"/>
        <v>0.118881118881119</v>
      </c>
    </row>
    <row r="11" s="64" customFormat="1" ht="36" customHeight="1" spans="1:4">
      <c r="A11" s="99" t="s">
        <v>1554</v>
      </c>
      <c r="B11" s="100">
        <v>1590</v>
      </c>
      <c r="C11" s="100">
        <v>1590</v>
      </c>
      <c r="D11" s="98">
        <f t="shared" si="0"/>
        <v>0</v>
      </c>
    </row>
    <row r="12" s="64" customFormat="1" ht="36" customHeight="1" spans="1:4">
      <c r="A12" s="96" t="s">
        <v>1556</v>
      </c>
      <c r="B12" s="97">
        <v>660</v>
      </c>
      <c r="C12" s="97">
        <v>601</v>
      </c>
      <c r="D12" s="98">
        <f t="shared" si="0"/>
        <v>-0.0893939393939394</v>
      </c>
    </row>
    <row r="13" s="64" customFormat="1" ht="36" customHeight="1" spans="1:4">
      <c r="A13" s="99" t="s">
        <v>1552</v>
      </c>
      <c r="B13" s="100">
        <v>616</v>
      </c>
      <c r="C13" s="100">
        <v>599</v>
      </c>
      <c r="D13" s="98">
        <f t="shared" si="0"/>
        <v>-0.0275974025974026</v>
      </c>
    </row>
    <row r="14" s="64" customFormat="1" ht="36" customHeight="1" spans="1:4">
      <c r="A14" s="99" t="s">
        <v>1553</v>
      </c>
      <c r="B14" s="100">
        <v>2</v>
      </c>
      <c r="C14" s="100">
        <v>2</v>
      </c>
      <c r="D14" s="98">
        <f t="shared" si="0"/>
        <v>0</v>
      </c>
    </row>
    <row r="15" s="64" customFormat="1" ht="36" customHeight="1" spans="1:4">
      <c r="A15" s="96" t="s">
        <v>1557</v>
      </c>
      <c r="B15" s="97">
        <v>14138</v>
      </c>
      <c r="C15" s="97">
        <v>15393</v>
      </c>
      <c r="D15" s="98">
        <f t="shared" si="0"/>
        <v>0.0887678596689772</v>
      </c>
    </row>
    <row r="16" s="64" customFormat="1" ht="36" customHeight="1" spans="1:4">
      <c r="A16" s="99" t="s">
        <v>1552</v>
      </c>
      <c r="B16" s="102">
        <v>14024</v>
      </c>
      <c r="C16" s="102">
        <v>15316</v>
      </c>
      <c r="D16" s="98">
        <f t="shared" si="0"/>
        <v>0.0921277809469481</v>
      </c>
    </row>
    <row r="17" s="64" customFormat="1" ht="36" customHeight="1" spans="1:4">
      <c r="A17" s="99" t="s">
        <v>1553</v>
      </c>
      <c r="B17" s="103">
        <v>82</v>
      </c>
      <c r="C17" s="103">
        <v>68</v>
      </c>
      <c r="D17" s="98">
        <f t="shared" si="0"/>
        <v>-0.170731707317073</v>
      </c>
    </row>
    <row r="18" s="64" customFormat="1" ht="36" customHeight="1" spans="1:4">
      <c r="A18" s="99" t="s">
        <v>1554</v>
      </c>
      <c r="B18" s="104"/>
      <c r="C18" s="104"/>
      <c r="D18" s="98"/>
    </row>
    <row r="19" s="64" customFormat="1" ht="36" customHeight="1" spans="1:4">
      <c r="A19" s="96" t="s">
        <v>1558</v>
      </c>
      <c r="B19" s="97">
        <v>1137</v>
      </c>
      <c r="C19" s="97">
        <v>1329</v>
      </c>
      <c r="D19" s="98">
        <f t="shared" si="0"/>
        <v>0.168865435356201</v>
      </c>
    </row>
    <row r="20" s="64" customFormat="1" ht="36" customHeight="1" spans="1:4">
      <c r="A20" s="99" t="s">
        <v>1552</v>
      </c>
      <c r="B20" s="100">
        <v>1134</v>
      </c>
      <c r="C20" s="100">
        <v>1326</v>
      </c>
      <c r="D20" s="98">
        <f t="shared" si="0"/>
        <v>0.169312169312169</v>
      </c>
    </row>
    <row r="21" s="64" customFormat="1" ht="36" customHeight="1" spans="1:4">
      <c r="A21" s="99" t="s">
        <v>1553</v>
      </c>
      <c r="B21" s="100">
        <v>3</v>
      </c>
      <c r="C21" s="100">
        <v>3</v>
      </c>
      <c r="D21" s="98">
        <f t="shared" si="0"/>
        <v>0</v>
      </c>
    </row>
    <row r="22" s="64" customFormat="1" ht="36" customHeight="1" spans="1:4">
      <c r="A22" s="99" t="s">
        <v>1554</v>
      </c>
      <c r="B22" s="105"/>
      <c r="C22" s="105"/>
      <c r="D22" s="98"/>
    </row>
    <row r="23" s="64" customFormat="1" ht="36" customHeight="1" spans="1:4">
      <c r="A23" s="96" t="s">
        <v>1559</v>
      </c>
      <c r="B23" s="97">
        <v>10136</v>
      </c>
      <c r="C23" s="97">
        <v>10671</v>
      </c>
      <c r="D23" s="98">
        <f t="shared" si="0"/>
        <v>0.0527821625887924</v>
      </c>
    </row>
    <row r="24" s="64" customFormat="1" ht="36" customHeight="1" spans="1:4">
      <c r="A24" s="99" t="s">
        <v>1552</v>
      </c>
      <c r="B24" s="106">
        <v>2528</v>
      </c>
      <c r="C24" s="106">
        <v>2181</v>
      </c>
      <c r="D24" s="98">
        <f t="shared" si="0"/>
        <v>-0.137262658227848</v>
      </c>
    </row>
    <row r="25" s="64" customFormat="1" ht="36" customHeight="1" spans="1:4">
      <c r="A25" s="99" t="s">
        <v>1553</v>
      </c>
      <c r="B25" s="107">
        <v>280</v>
      </c>
      <c r="C25" s="108">
        <v>60</v>
      </c>
      <c r="D25" s="98">
        <f t="shared" si="0"/>
        <v>-0.785714285714286</v>
      </c>
    </row>
    <row r="26" s="64" customFormat="1" ht="36" customHeight="1" spans="1:4">
      <c r="A26" s="99" t="s">
        <v>1554</v>
      </c>
      <c r="B26" s="107">
        <v>6899</v>
      </c>
      <c r="C26" s="108">
        <v>8014</v>
      </c>
      <c r="D26" s="98">
        <f t="shared" si="0"/>
        <v>0.161617625742861</v>
      </c>
    </row>
    <row r="27" s="64" customFormat="1" ht="36" customHeight="1" spans="1:4">
      <c r="A27" s="96" t="s">
        <v>1560</v>
      </c>
      <c r="B27" s="97">
        <v>30820</v>
      </c>
      <c r="C27" s="97">
        <v>35967</v>
      </c>
      <c r="D27" s="98">
        <f t="shared" si="0"/>
        <v>0.1670019467878</v>
      </c>
    </row>
    <row r="28" s="64" customFormat="1" ht="36" customHeight="1" spans="1:4">
      <c r="A28" s="99" t="s">
        <v>1552</v>
      </c>
      <c r="B28" s="107">
        <v>11428</v>
      </c>
      <c r="C28" s="107">
        <v>12127</v>
      </c>
      <c r="D28" s="98">
        <f t="shared" si="0"/>
        <v>0.0611655582779139</v>
      </c>
    </row>
    <row r="29" s="64" customFormat="1" ht="36" customHeight="1" spans="1:4">
      <c r="A29" s="99" t="s">
        <v>1553</v>
      </c>
      <c r="B29" s="107">
        <v>52</v>
      </c>
      <c r="C29" s="107">
        <v>20</v>
      </c>
      <c r="D29" s="98">
        <f t="shared" si="0"/>
        <v>-0.615384615384615</v>
      </c>
    </row>
    <row r="30" s="64" customFormat="1" ht="36" customHeight="1" spans="1:4">
      <c r="A30" s="99" t="s">
        <v>1554</v>
      </c>
      <c r="B30" s="107">
        <v>19339</v>
      </c>
      <c r="C30" s="107">
        <v>23821</v>
      </c>
      <c r="D30" s="98">
        <f t="shared" si="0"/>
        <v>0.231759656652361</v>
      </c>
    </row>
    <row r="31" s="64" customFormat="1" ht="36" customHeight="1" spans="1:4">
      <c r="A31" s="96" t="s">
        <v>1561</v>
      </c>
      <c r="B31" s="97"/>
      <c r="C31" s="97"/>
      <c r="D31" s="98"/>
    </row>
    <row r="32" s="64" customFormat="1" ht="36" customHeight="1" spans="1:4">
      <c r="A32" s="99" t="s">
        <v>1552</v>
      </c>
      <c r="B32" s="107"/>
      <c r="C32" s="107"/>
      <c r="D32" s="98"/>
    </row>
    <row r="33" s="64" customFormat="1" ht="36" customHeight="1" spans="1:4">
      <c r="A33" s="99" t="s">
        <v>1553</v>
      </c>
      <c r="B33" s="107"/>
      <c r="C33" s="107"/>
      <c r="D33" s="98"/>
    </row>
    <row r="34" s="64" customFormat="1" ht="36" customHeight="1" spans="1:4">
      <c r="A34" s="99" t="s">
        <v>1554</v>
      </c>
      <c r="B34" s="107"/>
      <c r="C34" s="107"/>
      <c r="D34" s="98"/>
    </row>
    <row r="35" s="64" customFormat="1" ht="36" customHeight="1" spans="1:4">
      <c r="A35" s="88" t="s">
        <v>1562</v>
      </c>
      <c r="B35" s="97">
        <f t="shared" ref="B35:B37" si="1">B4+B8+B12+B15+B19+B23+B27</f>
        <v>95548</v>
      </c>
      <c r="C35" s="97">
        <f>C4+C8+C12+C15+C19+C23+C27</f>
        <v>110117</v>
      </c>
      <c r="D35" s="98">
        <f t="shared" si="0"/>
        <v>0.152478335496295</v>
      </c>
    </row>
    <row r="36" s="64" customFormat="1" ht="36" customHeight="1" spans="1:4">
      <c r="A36" s="109" t="s">
        <v>1563</v>
      </c>
      <c r="B36" s="100">
        <f t="shared" si="1"/>
        <v>65521</v>
      </c>
      <c r="C36" s="100">
        <v>74953</v>
      </c>
      <c r="D36" s="98">
        <f t="shared" si="0"/>
        <v>0.143953846858259</v>
      </c>
    </row>
    <row r="37" s="64" customFormat="1" ht="36" customHeight="1" spans="1:4">
      <c r="A37" s="109" t="s">
        <v>1564</v>
      </c>
      <c r="B37" s="100">
        <f t="shared" si="1"/>
        <v>701</v>
      </c>
      <c r="C37" s="100">
        <v>463</v>
      </c>
      <c r="D37" s="98">
        <f t="shared" si="0"/>
        <v>-0.339514978601997</v>
      </c>
    </row>
    <row r="38" s="64" customFormat="1" ht="36" customHeight="1" spans="1:4">
      <c r="A38" s="110" t="s">
        <v>1565</v>
      </c>
      <c r="B38" s="100">
        <f>B7+B11+B26+B30</f>
        <v>27829</v>
      </c>
      <c r="C38" s="100">
        <v>33425</v>
      </c>
      <c r="D38" s="98">
        <f t="shared" si="0"/>
        <v>0.201085198893241</v>
      </c>
    </row>
    <row r="39" s="64" customFormat="1" ht="36" customHeight="1" spans="1:4">
      <c r="A39" s="86" t="s">
        <v>1566</v>
      </c>
      <c r="B39" s="97">
        <v>47125</v>
      </c>
      <c r="C39" s="97">
        <v>46904</v>
      </c>
      <c r="D39" s="98">
        <f t="shared" si="0"/>
        <v>-0.00468965517241379</v>
      </c>
    </row>
    <row r="40" s="64" customFormat="1" ht="36" customHeight="1" spans="1:4">
      <c r="A40" s="86" t="s">
        <v>1567</v>
      </c>
      <c r="B40" s="97"/>
      <c r="C40" s="97"/>
      <c r="D40" s="98"/>
    </row>
    <row r="41" s="64" customFormat="1" ht="36" customHeight="1" spans="1:4">
      <c r="A41" s="88" t="s">
        <v>1568</v>
      </c>
      <c r="B41" s="97">
        <f>B35+B39</f>
        <v>142673</v>
      </c>
      <c r="C41" s="97">
        <f>C35+C39</f>
        <v>157021</v>
      </c>
      <c r="D41" s="98">
        <f t="shared" si="0"/>
        <v>0.100565629095905</v>
      </c>
    </row>
  </sheetData>
  <autoFilter ref="A3:D41">
    <extLst/>
  </autoFilter>
  <mergeCells count="1">
    <mergeCell ref="A1:D1"/>
  </mergeCells>
  <conditionalFormatting sqref="D4:G4 E5:G30 B13:C14 B9:C11 B5:C7 B35:C38 B16:C18 E35:G41 B24:C26 B20:C22 B28:C30 D5:D41">
    <cfRule type="cellIs" dxfId="3" priority="2" stopIfTrue="1" operator="lessThanOrEqual">
      <formula>-1</formula>
    </cfRule>
  </conditionalFormatting>
  <conditionalFormatting sqref="B32:C34 E32:G34">
    <cfRule type="cellIs" dxfId="3" priority="1" stopIfTrue="1" operator="lessThanOrEqual">
      <formula>-1</formula>
    </cfRule>
  </conditionalFormatting>
  <printOptions horizontalCentered="1"/>
  <pageMargins left="0.393055555555556" right="0.393055555555556" top="0.747916666666667" bottom="0.747916666666667" header="0.313888888888889" footer="0.313888888888889"/>
  <pageSetup paperSize="9" scale="75" orientation="portrait" horizontalDpi="6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showZeros="0" view="pageBreakPreview" zoomScaleNormal="100" workbookViewId="0">
      <selection activeCell="B10" sqref="B10"/>
    </sheetView>
  </sheetViews>
  <sheetFormatPr defaultColWidth="9" defaultRowHeight="15.6" outlineLevelCol="3"/>
  <cols>
    <col min="1" max="1" width="50.75" style="64" customWidth="1"/>
    <col min="2" max="4" width="21.6296296296296" style="64" customWidth="1"/>
    <col min="5" max="16384" width="9" style="64"/>
  </cols>
  <sheetData>
    <row r="1" s="64" customFormat="1" ht="45" customHeight="1" spans="1:4">
      <c r="A1" s="66" t="s">
        <v>1585</v>
      </c>
      <c r="B1" s="66"/>
      <c r="C1" s="66"/>
      <c r="D1" s="66"/>
    </row>
    <row r="2" s="64" customFormat="1" ht="20.1" customHeight="1" spans="1:4">
      <c r="A2" s="67"/>
      <c r="B2" s="68"/>
      <c r="C2" s="69"/>
      <c r="D2" s="70" t="s">
        <v>1570</v>
      </c>
    </row>
    <row r="3" s="64" customFormat="1" ht="45" customHeight="1" spans="1:4">
      <c r="A3" s="71" t="s">
        <v>1252</v>
      </c>
      <c r="B3" s="72" t="s">
        <v>1549</v>
      </c>
      <c r="C3" s="73" t="s">
        <v>43</v>
      </c>
      <c r="D3" s="73" t="s">
        <v>1550</v>
      </c>
    </row>
    <row r="4" s="64" customFormat="1" ht="36" customHeight="1" spans="1:4">
      <c r="A4" s="74" t="s">
        <v>1571</v>
      </c>
      <c r="B4" s="75">
        <v>12154</v>
      </c>
      <c r="C4" s="75">
        <v>13234</v>
      </c>
      <c r="D4" s="76">
        <f t="shared" ref="D4:D24" si="0">(C4-B4)/B4</f>
        <v>0.0888596346881685</v>
      </c>
    </row>
    <row r="5" s="64" customFormat="1" ht="36" customHeight="1" spans="1:4">
      <c r="A5" s="77" t="s">
        <v>1572</v>
      </c>
      <c r="B5" s="78">
        <v>12098</v>
      </c>
      <c r="C5" s="79">
        <v>13181</v>
      </c>
      <c r="D5" s="76">
        <f t="shared" si="0"/>
        <v>0.0895189287485535</v>
      </c>
    </row>
    <row r="6" s="64" customFormat="1" ht="36" customHeight="1" spans="1:4">
      <c r="A6" s="74" t="s">
        <v>1573</v>
      </c>
      <c r="B6" s="75">
        <v>22190</v>
      </c>
      <c r="C6" s="75">
        <v>23506</v>
      </c>
      <c r="D6" s="76">
        <f t="shared" si="0"/>
        <v>0.0593059936908517</v>
      </c>
    </row>
    <row r="7" s="64" customFormat="1" ht="36" customHeight="1" spans="1:4">
      <c r="A7" s="77" t="s">
        <v>1572</v>
      </c>
      <c r="B7" s="80">
        <v>21933</v>
      </c>
      <c r="C7" s="79">
        <v>23456</v>
      </c>
      <c r="D7" s="76">
        <f t="shared" si="0"/>
        <v>0.069438745269685</v>
      </c>
    </row>
    <row r="8" s="65" customFormat="1" ht="36" customHeight="1" spans="1:4">
      <c r="A8" s="74" t="s">
        <v>1574</v>
      </c>
      <c r="B8" s="75">
        <v>360</v>
      </c>
      <c r="C8" s="75">
        <v>352</v>
      </c>
      <c r="D8" s="76">
        <f t="shared" si="0"/>
        <v>-0.0222222222222222</v>
      </c>
    </row>
    <row r="9" s="65" customFormat="1" ht="36" customHeight="1" spans="1:4">
      <c r="A9" s="77" t="s">
        <v>1572</v>
      </c>
      <c r="B9" s="80">
        <v>360</v>
      </c>
      <c r="C9" s="79">
        <v>352</v>
      </c>
      <c r="D9" s="76">
        <f t="shared" si="0"/>
        <v>-0.0222222222222222</v>
      </c>
    </row>
    <row r="10" s="65" customFormat="1" ht="36" customHeight="1" spans="1:4">
      <c r="A10" s="74" t="s">
        <v>1575</v>
      </c>
      <c r="B10" s="75">
        <v>13982</v>
      </c>
      <c r="C10" s="75">
        <v>13434</v>
      </c>
      <c r="D10" s="76">
        <f t="shared" si="0"/>
        <v>-0.0391932484623087</v>
      </c>
    </row>
    <row r="11" s="65" customFormat="1" ht="36" customHeight="1" spans="1:4">
      <c r="A11" s="77" t="s">
        <v>1572</v>
      </c>
      <c r="B11" s="80">
        <v>13972</v>
      </c>
      <c r="C11" s="81">
        <v>13422</v>
      </c>
      <c r="D11" s="76">
        <f t="shared" si="0"/>
        <v>-0.0393644431720584</v>
      </c>
    </row>
    <row r="12" s="65" customFormat="1" ht="36" customHeight="1" spans="1:4">
      <c r="A12" s="74" t="s">
        <v>1576</v>
      </c>
      <c r="B12" s="82">
        <v>781</v>
      </c>
      <c r="C12" s="75">
        <v>946</v>
      </c>
      <c r="D12" s="76">
        <f t="shared" si="0"/>
        <v>0.211267605633803</v>
      </c>
    </row>
    <row r="13" s="65" customFormat="1" ht="36" customHeight="1" spans="1:4">
      <c r="A13" s="77" t="s">
        <v>1572</v>
      </c>
      <c r="B13" s="81">
        <v>781</v>
      </c>
      <c r="C13" s="81">
        <v>946</v>
      </c>
      <c r="D13" s="76">
        <f t="shared" si="0"/>
        <v>0.211267605633803</v>
      </c>
    </row>
    <row r="14" s="65" customFormat="1" ht="36" customHeight="1" spans="1:4">
      <c r="A14" s="74" t="s">
        <v>1577</v>
      </c>
      <c r="B14" s="75">
        <v>7036</v>
      </c>
      <c r="C14" s="75">
        <v>7846</v>
      </c>
      <c r="D14" s="76">
        <f t="shared" si="0"/>
        <v>0.115122228538943</v>
      </c>
    </row>
    <row r="15" s="64" customFormat="1" ht="36" customHeight="1" spans="1:4">
      <c r="A15" s="77" t="s">
        <v>1572</v>
      </c>
      <c r="B15" s="81">
        <v>7030</v>
      </c>
      <c r="C15" s="79">
        <v>7838</v>
      </c>
      <c r="D15" s="76">
        <f t="shared" si="0"/>
        <v>0.114935988620199</v>
      </c>
    </row>
    <row r="16" s="64" customFormat="1" ht="36" customHeight="1" spans="1:4">
      <c r="A16" s="74" t="s">
        <v>1578</v>
      </c>
      <c r="B16" s="75">
        <v>32002</v>
      </c>
      <c r="C16" s="75">
        <v>32462</v>
      </c>
      <c r="D16" s="76">
        <f t="shared" si="0"/>
        <v>0.0143741016186488</v>
      </c>
    </row>
    <row r="17" s="64" customFormat="1" ht="36" customHeight="1" spans="1:4">
      <c r="A17" s="77" t="s">
        <v>1572</v>
      </c>
      <c r="B17" s="83">
        <v>32002</v>
      </c>
      <c r="C17" s="83">
        <v>32462</v>
      </c>
      <c r="D17" s="76">
        <f t="shared" si="0"/>
        <v>0.0143741016186488</v>
      </c>
    </row>
    <row r="18" s="64" customFormat="1" ht="36" customHeight="1" spans="1:4">
      <c r="A18" s="74" t="s">
        <v>1579</v>
      </c>
      <c r="B18" s="75"/>
      <c r="C18" s="75"/>
      <c r="D18" s="76"/>
    </row>
    <row r="19" s="64" customFormat="1" ht="36" customHeight="1" spans="1:4">
      <c r="A19" s="77" t="s">
        <v>1572</v>
      </c>
      <c r="B19" s="83"/>
      <c r="C19" s="83"/>
      <c r="D19" s="76"/>
    </row>
    <row r="20" s="64" customFormat="1" ht="36" customHeight="1" spans="1:4">
      <c r="A20" s="84" t="s">
        <v>1580</v>
      </c>
      <c r="B20" s="75">
        <f>B4+B6+B8+B10+B12+B14+B16</f>
        <v>88505</v>
      </c>
      <c r="C20" s="75">
        <v>91780</v>
      </c>
      <c r="D20" s="76">
        <f t="shared" si="0"/>
        <v>0.0370035591209536</v>
      </c>
    </row>
    <row r="21" s="64" customFormat="1" ht="36" customHeight="1" spans="1:4">
      <c r="A21" s="77" t="s">
        <v>1581</v>
      </c>
      <c r="B21" s="78">
        <f>B5+B7+B9+B11+B13+B15+B17</f>
        <v>88176</v>
      </c>
      <c r="C21" s="85">
        <v>91657</v>
      </c>
      <c r="D21" s="76">
        <f t="shared" si="0"/>
        <v>0.0394778624569044</v>
      </c>
    </row>
    <row r="22" s="64" customFormat="1" ht="36" customHeight="1" spans="1:4">
      <c r="A22" s="86" t="s">
        <v>1582</v>
      </c>
      <c r="B22" s="87"/>
      <c r="C22" s="87"/>
      <c r="D22" s="76"/>
    </row>
    <row r="23" s="64" customFormat="1" ht="36" customHeight="1" spans="1:4">
      <c r="A23" s="86" t="s">
        <v>1583</v>
      </c>
      <c r="B23" s="87">
        <v>61813</v>
      </c>
      <c r="C23" s="87">
        <v>63394</v>
      </c>
      <c r="D23" s="76">
        <f t="shared" si="0"/>
        <v>0.0255771439664795</v>
      </c>
    </row>
    <row r="24" s="64" customFormat="1" ht="36" customHeight="1" spans="1:4">
      <c r="A24" s="88" t="s">
        <v>1454</v>
      </c>
      <c r="B24" s="89">
        <f>B20+B23</f>
        <v>150318</v>
      </c>
      <c r="C24" s="89">
        <f>C20+C23</f>
        <v>155174</v>
      </c>
      <c r="D24" s="76">
        <f t="shared" si="0"/>
        <v>0.0323048470575713</v>
      </c>
    </row>
  </sheetData>
  <autoFilter ref="A3:D24">
    <extLst/>
  </autoFilter>
  <mergeCells count="1">
    <mergeCell ref="A1:D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G12"/>
  <sheetViews>
    <sheetView workbookViewId="0">
      <selection activeCell="E29" sqref="E29"/>
    </sheetView>
  </sheetViews>
  <sheetFormatPr defaultColWidth="10" defaultRowHeight="14.4" outlineLevelCol="6"/>
  <cols>
    <col min="1" max="1" width="24.6296296296296" style="22" customWidth="1"/>
    <col min="2" max="7" width="15.6296296296296" style="22" customWidth="1"/>
    <col min="8" max="8" width="9.76851851851852" style="22" customWidth="1"/>
    <col min="9" max="16384" width="10" style="22"/>
  </cols>
  <sheetData>
    <row r="1" s="22" customFormat="1" ht="30" customHeight="1" spans="1:1">
      <c r="A1" s="53"/>
    </row>
    <row r="2" s="22" customFormat="1" ht="28.6" customHeight="1" spans="1:7">
      <c r="A2" s="59" t="s">
        <v>1586</v>
      </c>
      <c r="B2" s="59"/>
      <c r="C2" s="59"/>
      <c r="D2" s="59"/>
      <c r="E2" s="59"/>
      <c r="F2" s="59"/>
      <c r="G2" s="59"/>
    </row>
    <row r="3" s="22" customFormat="1" ht="23" customHeight="1" spans="1:7">
      <c r="A3" s="57"/>
      <c r="B3" s="57"/>
      <c r="F3" s="58" t="s">
        <v>1587</v>
      </c>
      <c r="G3" s="58"/>
    </row>
    <row r="4" s="22" customFormat="1" ht="30" customHeight="1" spans="1:7">
      <c r="A4" s="60" t="s">
        <v>1588</v>
      </c>
      <c r="B4" s="60" t="s">
        <v>1589</v>
      </c>
      <c r="C4" s="60"/>
      <c r="D4" s="60"/>
      <c r="E4" s="60" t="s">
        <v>1590</v>
      </c>
      <c r="F4" s="60"/>
      <c r="G4" s="60"/>
    </row>
    <row r="5" s="22" customFormat="1" ht="30" customHeight="1" spans="1:7">
      <c r="A5" s="60"/>
      <c r="B5" s="61"/>
      <c r="C5" s="60" t="s">
        <v>1591</v>
      </c>
      <c r="D5" s="60" t="s">
        <v>1592</v>
      </c>
      <c r="E5" s="61"/>
      <c r="F5" s="60" t="s">
        <v>1591</v>
      </c>
      <c r="G5" s="60" t="s">
        <v>1592</v>
      </c>
    </row>
    <row r="6" s="22" customFormat="1" ht="30" customHeight="1" spans="1:7">
      <c r="A6" s="60" t="s">
        <v>1593</v>
      </c>
      <c r="B6" s="60" t="s">
        <v>1594</v>
      </c>
      <c r="C6" s="60" t="s">
        <v>1595</v>
      </c>
      <c r="D6" s="60" t="s">
        <v>1596</v>
      </c>
      <c r="E6" s="60" t="s">
        <v>1597</v>
      </c>
      <c r="F6" s="60" t="s">
        <v>1598</v>
      </c>
      <c r="G6" s="60" t="s">
        <v>1599</v>
      </c>
    </row>
    <row r="7" s="22" customFormat="1" ht="30" customHeight="1" spans="1:7">
      <c r="A7" s="62" t="s">
        <v>1264</v>
      </c>
      <c r="B7" s="61">
        <f>C7+D7</f>
        <v>126.21</v>
      </c>
      <c r="C7" s="61">
        <v>93.45</v>
      </c>
      <c r="D7" s="61">
        <v>32.76</v>
      </c>
      <c r="E7" s="63">
        <f>F7+G7</f>
        <v>103.876022</v>
      </c>
      <c r="F7" s="63">
        <f>86.972022-13.1</f>
        <v>73.872022</v>
      </c>
      <c r="G7" s="63">
        <f>46.904-16.9</f>
        <v>30.004</v>
      </c>
    </row>
    <row r="8" s="24" customFormat="1" ht="25" customHeight="1" spans="1:7">
      <c r="A8" s="52" t="s">
        <v>1600</v>
      </c>
      <c r="B8" s="52"/>
      <c r="C8" s="52"/>
      <c r="D8" s="52"/>
      <c r="E8" s="52"/>
      <c r="F8" s="52"/>
      <c r="G8" s="52"/>
    </row>
    <row r="9" s="24" customFormat="1" ht="25" customHeight="1" spans="1:7">
      <c r="A9" s="52" t="s">
        <v>1601</v>
      </c>
      <c r="B9" s="52"/>
      <c r="C9" s="52"/>
      <c r="D9" s="52"/>
      <c r="E9" s="52"/>
      <c r="F9" s="52"/>
      <c r="G9" s="52"/>
    </row>
    <row r="10" s="22" customFormat="1" ht="18" customHeight="1" spans="1:7">
      <c r="A10" s="53"/>
      <c r="B10" s="53"/>
      <c r="C10" s="53"/>
      <c r="D10" s="53"/>
      <c r="E10" s="53"/>
      <c r="F10" s="53"/>
      <c r="G10" s="53"/>
    </row>
    <row r="11" s="22" customFormat="1" ht="18" customHeight="1" spans="1:7">
      <c r="A11" s="53"/>
      <c r="B11" s="53"/>
      <c r="C11" s="53"/>
      <c r="D11" s="53"/>
      <c r="E11" s="53"/>
      <c r="F11" s="53"/>
      <c r="G11" s="53"/>
    </row>
    <row r="12" s="22" customFormat="1" ht="18" customHeight="1" spans="1:7">
      <c r="A12" s="53"/>
      <c r="B12" s="53"/>
      <c r="C12" s="53"/>
      <c r="D12" s="53"/>
      <c r="E12" s="53"/>
      <c r="F12" s="53"/>
      <c r="G12" s="53"/>
    </row>
  </sheetData>
  <mergeCells count="7">
    <mergeCell ref="A2:G2"/>
    <mergeCell ref="F3:G3"/>
    <mergeCell ref="B4:D4"/>
    <mergeCell ref="E4:G4"/>
    <mergeCell ref="A8:G8"/>
    <mergeCell ref="A9:G9"/>
    <mergeCell ref="A4:A5"/>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G16"/>
  <sheetViews>
    <sheetView workbookViewId="0">
      <selection activeCell="B7" sqref="B7:C13"/>
    </sheetView>
  </sheetViews>
  <sheetFormatPr defaultColWidth="10" defaultRowHeight="14.4" outlineLevelCol="6"/>
  <cols>
    <col min="1" max="1" width="60" style="22" customWidth="1"/>
    <col min="2" max="3" width="25.6296296296296" style="22" customWidth="1"/>
    <col min="4" max="4" width="9.76851851851852" style="22" customWidth="1"/>
    <col min="5" max="16384" width="10" style="22"/>
  </cols>
  <sheetData>
    <row r="1" s="22" customFormat="1" ht="23" customHeight="1"/>
    <row r="2" s="22" customFormat="1" ht="14.3" customHeight="1" spans="1:1">
      <c r="A2" s="53"/>
    </row>
    <row r="3" s="22" customFormat="1" ht="28.6" customHeight="1" spans="1:3">
      <c r="A3" s="47" t="s">
        <v>1602</v>
      </c>
      <c r="B3" s="47"/>
      <c r="C3" s="47"/>
    </row>
    <row r="4" s="22" customFormat="1" ht="27" customHeight="1" spans="1:3">
      <c r="A4" s="57"/>
      <c r="B4" s="57"/>
      <c r="C4" s="58" t="s">
        <v>1587</v>
      </c>
    </row>
    <row r="5" s="22" customFormat="1" ht="24" customHeight="1" spans="1:3">
      <c r="A5" s="29" t="s">
        <v>1603</v>
      </c>
      <c r="B5" s="29" t="s">
        <v>1543</v>
      </c>
      <c r="C5" s="29" t="s">
        <v>1604</v>
      </c>
    </row>
    <row r="6" s="22" customFormat="1" ht="32" customHeight="1" spans="1:3">
      <c r="A6" s="32" t="s">
        <v>1605</v>
      </c>
      <c r="B6" s="55">
        <f>737958.13/10000</f>
        <v>73.795813</v>
      </c>
      <c r="C6" s="55">
        <f>737958.13/10000</f>
        <v>73.795813</v>
      </c>
    </row>
    <row r="7" s="22" customFormat="1" ht="32" customHeight="1" spans="1:3">
      <c r="A7" s="32" t="s">
        <v>1606</v>
      </c>
      <c r="B7" s="55">
        <v>93.45</v>
      </c>
      <c r="C7" s="55">
        <v>93.45</v>
      </c>
    </row>
    <row r="8" s="22" customFormat="1" ht="32" customHeight="1" spans="1:3">
      <c r="A8" s="32" t="s">
        <v>1607</v>
      </c>
      <c r="B8" s="55">
        <f>B10</f>
        <v>4.666</v>
      </c>
      <c r="C8" s="55">
        <f>C10</f>
        <v>4.666</v>
      </c>
    </row>
    <row r="9" s="22" customFormat="1" ht="32" customHeight="1" spans="1:3">
      <c r="A9" s="32" t="s">
        <v>1608</v>
      </c>
      <c r="B9" s="55"/>
      <c r="C9" s="55"/>
    </row>
    <row r="10" s="22" customFormat="1" ht="32" customHeight="1" spans="1:3">
      <c r="A10" s="32" t="s">
        <v>1609</v>
      </c>
      <c r="B10" s="55">
        <f>177660/10000-13.1</f>
        <v>4.666</v>
      </c>
      <c r="C10" s="55">
        <f>177660/10000-13.1</f>
        <v>4.666</v>
      </c>
    </row>
    <row r="11" s="22" customFormat="1" ht="32" customHeight="1" spans="1:3">
      <c r="A11" s="32" t="s">
        <v>1610</v>
      </c>
      <c r="B11" s="55">
        <f>45892/10000</f>
        <v>4.5892</v>
      </c>
      <c r="C11" s="55">
        <f>45892/10000</f>
        <v>4.5892</v>
      </c>
    </row>
    <row r="12" s="22" customFormat="1" ht="32" customHeight="1" spans="1:3">
      <c r="A12" s="32" t="s">
        <v>1611</v>
      </c>
      <c r="B12" s="55">
        <f>869688.22/10000-13.1</f>
        <v>73.868822</v>
      </c>
      <c r="C12" s="55">
        <f>869688.22/10000-13.1</f>
        <v>73.868822</v>
      </c>
    </row>
    <row r="13" s="22" customFormat="1" ht="32" customHeight="1" spans="1:3">
      <c r="A13" s="32" t="s">
        <v>1612</v>
      </c>
      <c r="B13" s="55"/>
      <c r="C13" s="55"/>
    </row>
    <row r="14" s="22" customFormat="1" ht="32" customHeight="1" spans="1:3">
      <c r="A14" s="32" t="s">
        <v>1613</v>
      </c>
      <c r="B14" s="55"/>
      <c r="C14" s="55"/>
    </row>
    <row r="15" s="24" customFormat="1" ht="69" customHeight="1" spans="1:7">
      <c r="A15" s="34" t="s">
        <v>1614</v>
      </c>
      <c r="B15" s="34"/>
      <c r="C15" s="34"/>
      <c r="D15" s="52"/>
      <c r="E15" s="52"/>
      <c r="F15" s="52"/>
      <c r="G15" s="52"/>
    </row>
    <row r="16" s="22" customFormat="1" spans="1:3">
      <c r="A16" s="57"/>
      <c r="B16" s="57"/>
      <c r="C16" s="57"/>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FFFF00"/>
  </sheetPr>
  <dimension ref="A1:F38"/>
  <sheetViews>
    <sheetView showZeros="0" view="pageBreakPreview" zoomScale="90" zoomScaleNormal="90" workbookViewId="0">
      <pane ySplit="3" topLeftCell="A22" activePane="bottomLeft" state="frozen"/>
      <selection/>
      <selection pane="bottomLeft" activeCell="A34" sqref="A34"/>
    </sheetView>
  </sheetViews>
  <sheetFormatPr defaultColWidth="9" defaultRowHeight="15.6" outlineLevelCol="5"/>
  <cols>
    <col min="1" max="1" width="50.75" style="113" customWidth="1"/>
    <col min="2" max="4" width="21.6296296296296" style="113" customWidth="1"/>
    <col min="5" max="5" width="9.75" style="113" customWidth="1"/>
    <col min="6" max="6" width="9.5" style="126" customWidth="1"/>
    <col min="7" max="16384" width="9" style="126"/>
  </cols>
  <sheetData>
    <row r="1" ht="45" customHeight="1" spans="1:4">
      <c r="A1" s="215" t="s">
        <v>124</v>
      </c>
      <c r="B1" s="215"/>
      <c r="C1" s="215"/>
      <c r="D1" s="215"/>
    </row>
    <row r="2" ht="18.95" customHeight="1" spans="1:4">
      <c r="A2" s="216">
        <v>0</v>
      </c>
      <c r="B2" s="217"/>
      <c r="C2" s="113">
        <v>100</v>
      </c>
      <c r="D2" s="324" t="s">
        <v>40</v>
      </c>
    </row>
    <row r="3" s="364" customFormat="1" ht="45" customHeight="1" spans="1:5">
      <c r="A3" s="352" t="s">
        <v>41</v>
      </c>
      <c r="B3" s="366" t="s">
        <v>42</v>
      </c>
      <c r="C3" s="366" t="s">
        <v>43</v>
      </c>
      <c r="D3" s="367" t="s">
        <v>44</v>
      </c>
      <c r="E3" s="368"/>
    </row>
    <row r="4" ht="36" customHeight="1" spans="1:5">
      <c r="A4" s="369" t="s">
        <v>125</v>
      </c>
      <c r="B4" s="370">
        <v>30540</v>
      </c>
      <c r="C4" s="370">
        <v>30550</v>
      </c>
      <c r="D4" s="371">
        <v>0</v>
      </c>
      <c r="E4" s="372"/>
    </row>
    <row r="5" ht="36" customHeight="1" spans="1:5">
      <c r="A5" s="373" t="s">
        <v>126</v>
      </c>
      <c r="B5" s="370">
        <v>0</v>
      </c>
      <c r="C5" s="370">
        <v>0</v>
      </c>
      <c r="D5" s="371">
        <v>0</v>
      </c>
      <c r="E5" s="372"/>
    </row>
    <row r="6" ht="36" customHeight="1" spans="1:5">
      <c r="A6" s="373" t="s">
        <v>127</v>
      </c>
      <c r="B6" s="370">
        <v>296</v>
      </c>
      <c r="C6" s="370">
        <v>296</v>
      </c>
      <c r="D6" s="371">
        <v>0</v>
      </c>
      <c r="E6" s="372"/>
    </row>
    <row r="7" ht="36" customHeight="1" spans="1:5">
      <c r="A7" s="373" t="s">
        <v>128</v>
      </c>
      <c r="B7" s="370">
        <v>24818</v>
      </c>
      <c r="C7" s="370">
        <v>24818</v>
      </c>
      <c r="D7" s="371">
        <v>0</v>
      </c>
      <c r="E7" s="372"/>
    </row>
    <row r="8" ht="36" customHeight="1" spans="1:5">
      <c r="A8" s="373" t="s">
        <v>129</v>
      </c>
      <c r="B8" s="370">
        <v>111667</v>
      </c>
      <c r="C8" s="370">
        <v>112766</v>
      </c>
      <c r="D8" s="371">
        <v>0.00984176166638306</v>
      </c>
      <c r="E8" s="372"/>
    </row>
    <row r="9" ht="36" customHeight="1" spans="1:5">
      <c r="A9" s="373" t="s">
        <v>130</v>
      </c>
      <c r="B9" s="370">
        <v>621</v>
      </c>
      <c r="C9" s="370">
        <v>621</v>
      </c>
      <c r="D9" s="371">
        <v>0</v>
      </c>
      <c r="E9" s="372"/>
    </row>
    <row r="10" ht="36" customHeight="1" spans="1:5">
      <c r="A10" s="373" t="s">
        <v>131</v>
      </c>
      <c r="B10" s="370">
        <v>5200</v>
      </c>
      <c r="C10" s="370">
        <v>5201</v>
      </c>
      <c r="D10" s="371">
        <v>0</v>
      </c>
      <c r="E10" s="372"/>
    </row>
    <row r="11" ht="36" customHeight="1" spans="1:5">
      <c r="A11" s="373" t="s">
        <v>132</v>
      </c>
      <c r="B11" s="370">
        <v>63468</v>
      </c>
      <c r="C11" s="370">
        <v>63768</v>
      </c>
      <c r="D11" s="371">
        <v>0.00472679145396104</v>
      </c>
      <c r="E11" s="372"/>
    </row>
    <row r="12" ht="36" customHeight="1" spans="1:5">
      <c r="A12" s="373" t="s">
        <v>133</v>
      </c>
      <c r="B12" s="370">
        <v>52771</v>
      </c>
      <c r="C12" s="370">
        <v>53171</v>
      </c>
      <c r="D12" s="371">
        <v>0.00757992078982772</v>
      </c>
      <c r="E12" s="372"/>
    </row>
    <row r="13" ht="36" customHeight="1" spans="1:5">
      <c r="A13" s="373" t="s">
        <v>134</v>
      </c>
      <c r="B13" s="370">
        <v>10250</v>
      </c>
      <c r="C13" s="370">
        <v>10250</v>
      </c>
      <c r="D13" s="371">
        <v>0</v>
      </c>
      <c r="E13" s="372"/>
    </row>
    <row r="14" ht="36" customHeight="1" spans="1:5">
      <c r="A14" s="373" t="s">
        <v>135</v>
      </c>
      <c r="B14" s="370">
        <v>130670</v>
      </c>
      <c r="C14" s="370">
        <v>139897</v>
      </c>
      <c r="D14" s="371">
        <v>0.0706129945664651</v>
      </c>
      <c r="E14" s="372"/>
    </row>
    <row r="15" ht="36" customHeight="1" spans="1:5">
      <c r="A15" s="373" t="s">
        <v>136</v>
      </c>
      <c r="B15" s="370">
        <v>65784</v>
      </c>
      <c r="C15" s="370">
        <v>46884</v>
      </c>
      <c r="D15" s="371">
        <v>-0.287303903684787</v>
      </c>
      <c r="E15" s="372"/>
    </row>
    <row r="16" ht="36" customHeight="1" spans="1:5">
      <c r="A16" s="373" t="s">
        <v>137</v>
      </c>
      <c r="B16" s="370">
        <v>7452</v>
      </c>
      <c r="C16" s="370">
        <v>7544</v>
      </c>
      <c r="D16" s="371">
        <v>0.0122098483832014</v>
      </c>
      <c r="E16" s="372"/>
    </row>
    <row r="17" ht="36" customHeight="1" spans="1:5">
      <c r="A17" s="373" t="s">
        <v>138</v>
      </c>
      <c r="B17" s="370">
        <v>6519</v>
      </c>
      <c r="C17" s="370">
        <v>6519</v>
      </c>
      <c r="D17" s="371">
        <v>0</v>
      </c>
      <c r="E17" s="372"/>
    </row>
    <row r="18" ht="36" customHeight="1" spans="1:5">
      <c r="A18" s="373" t="s">
        <v>139</v>
      </c>
      <c r="B18" s="370">
        <v>827</v>
      </c>
      <c r="C18" s="370">
        <v>827</v>
      </c>
      <c r="D18" s="371">
        <v>0</v>
      </c>
      <c r="E18" s="372"/>
    </row>
    <row r="19" ht="36" customHeight="1" spans="1:5">
      <c r="A19" s="373" t="s">
        <v>140</v>
      </c>
      <c r="B19" s="370">
        <v>80</v>
      </c>
      <c r="C19" s="370">
        <v>80</v>
      </c>
      <c r="D19" s="371">
        <v>0</v>
      </c>
      <c r="E19" s="372"/>
    </row>
    <row r="20" ht="36" customHeight="1" spans="1:5">
      <c r="A20" s="373" t="s">
        <v>141</v>
      </c>
      <c r="B20" s="370">
        <v>0</v>
      </c>
      <c r="C20" s="370">
        <v>0</v>
      </c>
      <c r="D20" s="371">
        <v>0</v>
      </c>
      <c r="E20" s="372"/>
    </row>
    <row r="21" ht="36" customHeight="1" spans="1:5">
      <c r="A21" s="373" t="s">
        <v>142</v>
      </c>
      <c r="B21" s="370">
        <v>4294</v>
      </c>
      <c r="C21" s="370">
        <v>4294</v>
      </c>
      <c r="D21" s="371">
        <v>0</v>
      </c>
      <c r="E21" s="372"/>
    </row>
    <row r="22" ht="36" customHeight="1" spans="1:5">
      <c r="A22" s="373" t="s">
        <v>143</v>
      </c>
      <c r="B22" s="370">
        <v>15287</v>
      </c>
      <c r="C22" s="370">
        <v>10087</v>
      </c>
      <c r="D22" s="371">
        <v>-0.340158304441682</v>
      </c>
      <c r="E22" s="372"/>
    </row>
    <row r="23" ht="36" customHeight="1" spans="1:5">
      <c r="A23" s="373" t="s">
        <v>144</v>
      </c>
      <c r="B23" s="370">
        <v>1774</v>
      </c>
      <c r="C23" s="370">
        <v>1774</v>
      </c>
      <c r="D23" s="371">
        <v>0</v>
      </c>
      <c r="E23" s="372"/>
    </row>
    <row r="24" ht="36" customHeight="1" spans="1:5">
      <c r="A24" s="373" t="s">
        <v>145</v>
      </c>
      <c r="B24" s="370">
        <v>2796</v>
      </c>
      <c r="C24" s="370">
        <v>2796</v>
      </c>
      <c r="D24" s="371">
        <v>0</v>
      </c>
      <c r="E24" s="372"/>
    </row>
    <row r="25" ht="36" customHeight="1" spans="1:5">
      <c r="A25" s="373" t="s">
        <v>146</v>
      </c>
      <c r="B25" s="370">
        <v>0</v>
      </c>
      <c r="C25" s="370">
        <v>6000</v>
      </c>
      <c r="D25" s="371">
        <v>0</v>
      </c>
      <c r="E25" s="372"/>
    </row>
    <row r="26" ht="36" customHeight="1" spans="1:5">
      <c r="A26" s="373" t="s">
        <v>147</v>
      </c>
      <c r="B26" s="370">
        <v>25055</v>
      </c>
      <c r="C26" s="370">
        <v>35000</v>
      </c>
      <c r="D26" s="371">
        <v>0.396926761125524</v>
      </c>
      <c r="E26" s="372"/>
    </row>
    <row r="27" ht="36" customHeight="1" spans="1:5">
      <c r="A27" s="373" t="s">
        <v>148</v>
      </c>
      <c r="B27" s="370">
        <v>175</v>
      </c>
      <c r="C27" s="370">
        <v>192</v>
      </c>
      <c r="D27" s="371">
        <v>0.0971428571428572</v>
      </c>
      <c r="E27" s="372"/>
    </row>
    <row r="28" ht="36" customHeight="1" spans="1:5">
      <c r="A28" s="373" t="s">
        <v>149</v>
      </c>
      <c r="B28" s="370">
        <v>25</v>
      </c>
      <c r="C28" s="370">
        <v>25</v>
      </c>
      <c r="D28" s="371">
        <v>0</v>
      </c>
      <c r="E28" s="372"/>
    </row>
    <row r="29" ht="36" customHeight="1" spans="1:5">
      <c r="A29" s="373"/>
      <c r="B29" s="374"/>
      <c r="C29" s="374"/>
      <c r="D29" s="371">
        <v>0</v>
      </c>
      <c r="E29" s="372"/>
    </row>
    <row r="30" s="216" customFormat="1" ht="36" customHeight="1" spans="1:5">
      <c r="A30" s="359" t="s">
        <v>150</v>
      </c>
      <c r="B30" s="375">
        <f>SUBTOTAL(9,B4:B28)</f>
        <v>560369</v>
      </c>
      <c r="C30" s="375">
        <f>SUBTOTAL(9,C4:C28)</f>
        <v>563360</v>
      </c>
      <c r="D30" s="371">
        <v>0</v>
      </c>
      <c r="E30" s="372">
        <v>100</v>
      </c>
    </row>
    <row r="31" ht="36" customHeight="1" spans="1:5">
      <c r="A31" s="234" t="s">
        <v>151</v>
      </c>
      <c r="B31" s="376">
        <f>B32+B34</f>
        <v>46366</v>
      </c>
      <c r="C31" s="376">
        <f>C32+C34</f>
        <v>50000</v>
      </c>
      <c r="D31" s="371">
        <v>0</v>
      </c>
      <c r="E31" s="372"/>
    </row>
    <row r="32" ht="36" customHeight="1" spans="1:5">
      <c r="A32" s="377" t="s">
        <v>152</v>
      </c>
      <c r="B32" s="378">
        <v>43372</v>
      </c>
      <c r="C32" s="378" t="s">
        <v>153</v>
      </c>
      <c r="D32" s="371">
        <f>((IF(B32&lt;&gt;0,IF((C32/B32-1)&lt;-30%,"",IF((C32/B32-1)&gt;150%,"",C32/B32-1)),""))*100)/100</f>
        <v>0.152817485935627</v>
      </c>
      <c r="E32" s="372"/>
    </row>
    <row r="33" ht="15" hidden="1" customHeight="1" spans="1:5">
      <c r="A33" s="379" t="s">
        <v>154</v>
      </c>
      <c r="B33" s="380"/>
      <c r="C33" s="380"/>
      <c r="D33" s="113">
        <v>0</v>
      </c>
      <c r="E33" s="372" t="e">
        <f>IF(LEN(#REF!)=3,"是",IF(A33&lt;&gt;"",IF(SUM(B33:C33)&lt;&gt;0,"是","否"),"是"))</f>
        <v>#REF!</v>
      </c>
    </row>
    <row r="34" ht="36" customHeight="1" spans="1:6">
      <c r="A34" s="381" t="s">
        <v>155</v>
      </c>
      <c r="B34" s="378">
        <v>2994</v>
      </c>
      <c r="C34" s="378" t="s">
        <v>89</v>
      </c>
      <c r="D34" s="371">
        <v>0</v>
      </c>
      <c r="E34" s="372"/>
      <c r="F34" s="382"/>
    </row>
    <row r="35" s="365" customFormat="1" ht="36" hidden="1" customHeight="1" spans="1:5">
      <c r="A35" s="383" t="s">
        <v>156</v>
      </c>
      <c r="B35" s="384"/>
      <c r="C35" s="384"/>
      <c r="D35" s="113" t="e">
        <f>((IF(B35&lt;&gt;0,IF((C35/B35-1)&lt;-30%,"",IF((C35/B35-1)&gt;150%,"",C35/B35-1)),""))*100)/100</f>
        <v>#VALUE!</v>
      </c>
      <c r="E35" s="372" t="e">
        <f>IF(LEN(#REF!)=3,"是",IF(A35&lt;&gt;"",IF(SUM(B35:C35)&lt;&gt;0,"是","否"),"是"))</f>
        <v>#REF!</v>
      </c>
    </row>
    <row r="36" s="365" customFormat="1" ht="36" customHeight="1" spans="1:5">
      <c r="A36" s="385" t="s">
        <v>157</v>
      </c>
      <c r="B36" s="376" t="s">
        <v>158</v>
      </c>
      <c r="C36" s="376">
        <v>43950</v>
      </c>
      <c r="D36" s="371">
        <v>-0.751596676651783</v>
      </c>
      <c r="E36" s="372"/>
    </row>
    <row r="37" s="365" customFormat="1" ht="36" customHeight="1" spans="1:5">
      <c r="A37" s="386" t="s">
        <v>159</v>
      </c>
      <c r="B37" s="376" t="s">
        <v>116</v>
      </c>
      <c r="C37" s="376" t="s">
        <v>89</v>
      </c>
      <c r="D37" s="371">
        <v>-1</v>
      </c>
      <c r="E37" s="372"/>
    </row>
    <row r="38" ht="36" customHeight="1" spans="1:6">
      <c r="A38" s="387" t="s">
        <v>160</v>
      </c>
      <c r="B38" s="375">
        <f>B30+B31+B36+B37</f>
        <v>784276</v>
      </c>
      <c r="C38" s="375">
        <f>C30+C31+C36+C37</f>
        <v>657310</v>
      </c>
      <c r="D38" s="371">
        <v>-0.161889436881914</v>
      </c>
      <c r="E38" s="372"/>
      <c r="F38" s="388"/>
    </row>
  </sheetData>
  <autoFilter ref="A3:F38">
    <filterColumn colId="4">
      <customFilters>
        <customFilter operator="equal" val="是"/>
      </customFilters>
    </filterColumn>
    <extLst/>
  </autoFilter>
  <mergeCells count="1">
    <mergeCell ref="A1:D1"/>
  </mergeCells>
  <conditionalFormatting sqref="E37:G37">
    <cfRule type="cellIs" dxfId="2" priority="6" stopIfTrue="1" operator="lessThan">
      <formula>0</formula>
    </cfRule>
    <cfRule type="cellIs" dxfId="0" priority="7" stopIfTrue="1" operator="greaterThan">
      <formula>5</formula>
    </cfRule>
  </conditionalFormatting>
  <conditionalFormatting sqref="A34:A35">
    <cfRule type="expression" dxfId="1" priority="14" stopIfTrue="1">
      <formula>"len($A:$A)=3"</formula>
    </cfRule>
  </conditionalFormatting>
  <conditionalFormatting sqref="D2:G2 C39:D44 E31:G33 E38:G44">
    <cfRule type="cellIs" dxfId="0" priority="32" stopIfTrue="1" operator="lessThanOrEqual">
      <formula>-1</formula>
    </cfRule>
  </conditionalFormatting>
  <conditionalFormatting sqref="E4:G39">
    <cfRule type="cellIs" dxfId="2" priority="16" stopIfTrue="1" operator="lessThan">
      <formula>0</formula>
    </cfRule>
  </conditionalFormatting>
  <conditionalFormatting sqref="E30:G31">
    <cfRule type="cellIs" dxfId="2" priority="26" stopIfTrue="1" operator="lessThan">
      <formula>0</formula>
    </cfRule>
    <cfRule type="cellIs" dxfId="2" priority="27" stopIfTrue="1" operator="lessThan">
      <formula>0</formula>
    </cfRule>
  </conditionalFormatting>
  <conditionalFormatting sqref="E33:G35 C35">
    <cfRule type="cellIs" dxfId="2" priority="34" stopIfTrue="1" operator="lessThan">
      <formula>0</formula>
    </cfRule>
    <cfRule type="cellIs" dxfId="0" priority="35" stopIfTrue="1" operator="greaterThan">
      <formula>5</formula>
    </cfRule>
  </conditionalFormatting>
  <conditionalFormatting sqref="E34:G35 B35:C35">
    <cfRule type="expression" dxfId="1" priority="1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G16"/>
  <sheetViews>
    <sheetView workbookViewId="0">
      <selection activeCell="B13" sqref="B13"/>
    </sheetView>
  </sheetViews>
  <sheetFormatPr defaultColWidth="10" defaultRowHeight="14.4" outlineLevelCol="6"/>
  <cols>
    <col min="1" max="1" width="60" style="22" customWidth="1"/>
    <col min="2" max="3" width="25.6296296296296" style="22" customWidth="1"/>
    <col min="4" max="4" width="9.76851851851852" style="22" customWidth="1"/>
    <col min="5" max="16384" width="10" style="22"/>
  </cols>
  <sheetData>
    <row r="1" s="22" customFormat="1" ht="23" customHeight="1"/>
    <row r="2" s="22" customFormat="1" ht="14.3" customHeight="1" spans="1:1">
      <c r="A2" s="53"/>
    </row>
    <row r="3" s="22" customFormat="1" ht="28.6" customHeight="1" spans="1:3">
      <c r="A3" s="47" t="s">
        <v>1615</v>
      </c>
      <c r="B3" s="47"/>
      <c r="C3" s="47"/>
    </row>
    <row r="4" s="22" customFormat="1" ht="27" customHeight="1" spans="1:3">
      <c r="A4" s="57"/>
      <c r="B4" s="57"/>
      <c r="C4" s="58" t="s">
        <v>1587</v>
      </c>
    </row>
    <row r="5" s="22" customFormat="1" ht="24" customHeight="1" spans="1:3">
      <c r="A5" s="29" t="s">
        <v>1603</v>
      </c>
      <c r="B5" s="29" t="s">
        <v>1543</v>
      </c>
      <c r="C5" s="29" t="s">
        <v>1604</v>
      </c>
    </row>
    <row r="6" s="22" customFormat="1" ht="32" customHeight="1" spans="1:3">
      <c r="A6" s="32" t="s">
        <v>1605</v>
      </c>
      <c r="B6" s="55">
        <f>737958.13/10000</f>
        <v>73.795813</v>
      </c>
      <c r="C6" s="55">
        <f>737958.13/10000</f>
        <v>73.795813</v>
      </c>
    </row>
    <row r="7" s="22" customFormat="1" ht="32" customHeight="1" spans="1:3">
      <c r="A7" s="32" t="s">
        <v>1606</v>
      </c>
      <c r="B7" s="55">
        <v>93.45</v>
      </c>
      <c r="C7" s="55">
        <v>93.45</v>
      </c>
    </row>
    <row r="8" s="22" customFormat="1" ht="32" customHeight="1" spans="1:3">
      <c r="A8" s="32" t="s">
        <v>1607</v>
      </c>
      <c r="B8" s="55">
        <f>B10</f>
        <v>4.666</v>
      </c>
      <c r="C8" s="55">
        <f>C10</f>
        <v>4.666</v>
      </c>
    </row>
    <row r="9" s="22" customFormat="1" ht="32" customHeight="1" spans="1:3">
      <c r="A9" s="32" t="s">
        <v>1608</v>
      </c>
      <c r="B9" s="55"/>
      <c r="C9" s="55"/>
    </row>
    <row r="10" s="22" customFormat="1" ht="32" customHeight="1" spans="1:3">
      <c r="A10" s="32" t="s">
        <v>1609</v>
      </c>
      <c r="B10" s="55">
        <f>177660/10000-13.1</f>
        <v>4.666</v>
      </c>
      <c r="C10" s="55">
        <f>177660/10000-13.1</f>
        <v>4.666</v>
      </c>
    </row>
    <row r="11" s="22" customFormat="1" ht="32" customHeight="1" spans="1:3">
      <c r="A11" s="32" t="s">
        <v>1610</v>
      </c>
      <c r="B11" s="55">
        <f>45892/10000</f>
        <v>4.5892</v>
      </c>
      <c r="C11" s="55">
        <f>45892/10000</f>
        <v>4.5892</v>
      </c>
    </row>
    <row r="12" s="22" customFormat="1" ht="32" customHeight="1" spans="1:3">
      <c r="A12" s="32" t="s">
        <v>1611</v>
      </c>
      <c r="B12" s="55">
        <f>869688.22/10000-13.1</f>
        <v>73.868822</v>
      </c>
      <c r="C12" s="55">
        <f>869688.22/10000-13.1</f>
        <v>73.868822</v>
      </c>
    </row>
    <row r="13" s="22" customFormat="1" ht="32" customHeight="1" spans="1:3">
      <c r="A13" s="32" t="s">
        <v>1612</v>
      </c>
      <c r="B13" s="55"/>
      <c r="C13" s="55"/>
    </row>
    <row r="14" s="22" customFormat="1" ht="32" customHeight="1" spans="1:3">
      <c r="A14" s="32" t="s">
        <v>1613</v>
      </c>
      <c r="B14" s="55"/>
      <c r="C14" s="55"/>
    </row>
    <row r="15" s="24" customFormat="1" ht="69" customHeight="1" spans="1:7">
      <c r="A15" s="34" t="s">
        <v>1614</v>
      </c>
      <c r="B15" s="34"/>
      <c r="C15" s="34"/>
      <c r="D15" s="52"/>
      <c r="E15" s="52"/>
      <c r="F15" s="52"/>
      <c r="G15" s="52"/>
    </row>
    <row r="16" s="22" customFormat="1" spans="1:3">
      <c r="A16" s="57"/>
      <c r="B16" s="57"/>
      <c r="C16" s="57"/>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C14"/>
  <sheetViews>
    <sheetView workbookViewId="0">
      <selection activeCell="A13" sqref="A13:C13"/>
    </sheetView>
  </sheetViews>
  <sheetFormatPr defaultColWidth="10" defaultRowHeight="14.4" outlineLevelCol="2"/>
  <cols>
    <col min="1" max="1" width="59.3796296296296" style="22" customWidth="1"/>
    <col min="2" max="3" width="25.6296296296296" style="22" customWidth="1"/>
    <col min="4" max="4" width="9.76851851851852" style="22" customWidth="1"/>
    <col min="5" max="16384" width="10" style="22"/>
  </cols>
  <sheetData>
    <row r="1" s="22" customFormat="1" ht="24" customHeight="1"/>
    <row r="2" s="22" customFormat="1" ht="14.3" customHeight="1" spans="1:1">
      <c r="A2" s="53"/>
    </row>
    <row r="3" s="22" customFormat="1" ht="28.6" customHeight="1" spans="1:3">
      <c r="A3" s="47" t="s">
        <v>1616</v>
      </c>
      <c r="B3" s="47"/>
      <c r="C3" s="47"/>
    </row>
    <row r="4" s="23" customFormat="1" ht="25" customHeight="1" spans="1:3">
      <c r="A4" s="54"/>
      <c r="B4" s="54"/>
      <c r="C4" s="37" t="s">
        <v>1587</v>
      </c>
    </row>
    <row r="5" s="23" customFormat="1" ht="32" customHeight="1" spans="1:3">
      <c r="A5" s="29" t="s">
        <v>1603</v>
      </c>
      <c r="B5" s="29" t="s">
        <v>1543</v>
      </c>
      <c r="C5" s="29" t="s">
        <v>1604</v>
      </c>
    </row>
    <row r="6" s="23" customFormat="1" ht="32" customHeight="1" spans="1:3">
      <c r="A6" s="32" t="s">
        <v>1617</v>
      </c>
      <c r="B6" s="55">
        <f>203040/10000</f>
        <v>20.304</v>
      </c>
      <c r="C6" s="55">
        <f>203040/10000</f>
        <v>20.304</v>
      </c>
    </row>
    <row r="7" s="23" customFormat="1" ht="32" customHeight="1" spans="1:3">
      <c r="A7" s="32" t="s">
        <v>1618</v>
      </c>
      <c r="B7" s="55">
        <v>32.76</v>
      </c>
      <c r="C7" s="55">
        <v>32.76</v>
      </c>
    </row>
    <row r="8" s="23" customFormat="1" ht="32" customHeight="1" spans="1:3">
      <c r="A8" s="32" t="s">
        <v>1619</v>
      </c>
      <c r="B8" s="55">
        <f>284480/10000-16.9</f>
        <v>11.548</v>
      </c>
      <c r="C8" s="55">
        <f>284480/10000-16.9</f>
        <v>11.548</v>
      </c>
    </row>
    <row r="9" s="23" customFormat="1" ht="32" customHeight="1" spans="1:3">
      <c r="A9" s="32" t="s">
        <v>1620</v>
      </c>
      <c r="B9" s="55">
        <f>18480/10000</f>
        <v>1.848</v>
      </c>
      <c r="C9" s="55">
        <f>18480/10000</f>
        <v>1.848</v>
      </c>
    </row>
    <row r="10" s="23" customFormat="1" ht="32" customHeight="1" spans="1:3">
      <c r="A10" s="32" t="s">
        <v>1621</v>
      </c>
      <c r="B10" s="55">
        <f>469040/10000-16.9</f>
        <v>30.004</v>
      </c>
      <c r="C10" s="55">
        <f>469040/10000-16.9</f>
        <v>30.004</v>
      </c>
    </row>
    <row r="11" s="23" customFormat="1" ht="32" customHeight="1" spans="1:3">
      <c r="A11" s="32" t="s">
        <v>1622</v>
      </c>
      <c r="B11" s="55"/>
      <c r="C11" s="55"/>
    </row>
    <row r="12" s="23" customFormat="1" ht="32" customHeight="1" spans="1:3">
      <c r="A12" s="32" t="s">
        <v>1623</v>
      </c>
      <c r="B12" s="55"/>
      <c r="C12" s="55"/>
    </row>
    <row r="13" s="24" customFormat="1" ht="65" customHeight="1" spans="1:3">
      <c r="A13" s="34" t="s">
        <v>1624</v>
      </c>
      <c r="B13" s="34"/>
      <c r="C13" s="34"/>
    </row>
    <row r="14" s="22" customFormat="1" ht="31" customHeight="1" spans="1:3">
      <c r="A14" s="56"/>
      <c r="B14" s="56"/>
      <c r="C14" s="56"/>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C14"/>
  <sheetViews>
    <sheetView workbookViewId="0">
      <selection activeCell="D15" sqref="D15"/>
    </sheetView>
  </sheetViews>
  <sheetFormatPr defaultColWidth="10" defaultRowHeight="14.4" outlineLevelCol="2"/>
  <cols>
    <col min="1" max="1" width="59.3796296296296" style="22" customWidth="1"/>
    <col min="2" max="3" width="25.6296296296296" style="22" customWidth="1"/>
    <col min="4" max="4" width="9.76851851851852" style="22" customWidth="1"/>
    <col min="5" max="16384" width="10" style="22"/>
  </cols>
  <sheetData>
    <row r="1" s="22" customFormat="1" ht="24" customHeight="1"/>
    <row r="2" s="22" customFormat="1" ht="14.3" customHeight="1" spans="1:1">
      <c r="A2" s="53"/>
    </row>
    <row r="3" s="22" customFormat="1" ht="28.6" customHeight="1" spans="1:3">
      <c r="A3" s="47" t="s">
        <v>1625</v>
      </c>
      <c r="B3" s="47"/>
      <c r="C3" s="47"/>
    </row>
    <row r="4" s="23" customFormat="1" ht="25" customHeight="1" spans="1:3">
      <c r="A4" s="54"/>
      <c r="B4" s="54"/>
      <c r="C4" s="37" t="s">
        <v>1587</v>
      </c>
    </row>
    <row r="5" s="23" customFormat="1" ht="32" customHeight="1" spans="1:3">
      <c r="A5" s="29" t="s">
        <v>1603</v>
      </c>
      <c r="B5" s="29" t="s">
        <v>1543</v>
      </c>
      <c r="C5" s="29" t="s">
        <v>1604</v>
      </c>
    </row>
    <row r="6" s="23" customFormat="1" ht="32" customHeight="1" spans="1:3">
      <c r="A6" s="32" t="s">
        <v>1617</v>
      </c>
      <c r="B6" s="55">
        <f>203040/10000</f>
        <v>20.304</v>
      </c>
      <c r="C6" s="55">
        <f>203040/10000</f>
        <v>20.304</v>
      </c>
    </row>
    <row r="7" s="23" customFormat="1" ht="32" customHeight="1" spans="1:3">
      <c r="A7" s="32" t="s">
        <v>1618</v>
      </c>
      <c r="B7" s="55">
        <v>32.76</v>
      </c>
      <c r="C7" s="55">
        <v>32.76</v>
      </c>
    </row>
    <row r="8" s="23" customFormat="1" ht="32" customHeight="1" spans="1:3">
      <c r="A8" s="32" t="s">
        <v>1619</v>
      </c>
      <c r="B8" s="55">
        <f>284480/10000-16.9</f>
        <v>11.548</v>
      </c>
      <c r="C8" s="55">
        <f>284480/10000-16.9</f>
        <v>11.548</v>
      </c>
    </row>
    <row r="9" s="23" customFormat="1" ht="32" customHeight="1" spans="1:3">
      <c r="A9" s="32" t="s">
        <v>1620</v>
      </c>
      <c r="B9" s="55">
        <f>18480/10000</f>
        <v>1.848</v>
      </c>
      <c r="C9" s="55">
        <f>18480/10000</f>
        <v>1.848</v>
      </c>
    </row>
    <row r="10" s="23" customFormat="1" ht="32" customHeight="1" spans="1:3">
      <c r="A10" s="32" t="s">
        <v>1621</v>
      </c>
      <c r="B10" s="55">
        <f>469040/10000-16.9</f>
        <v>30.004</v>
      </c>
      <c r="C10" s="55">
        <f>469040/10000-16.9</f>
        <v>30.004</v>
      </c>
    </row>
    <row r="11" s="23" customFormat="1" ht="32" customHeight="1" spans="1:3">
      <c r="A11" s="32" t="s">
        <v>1622</v>
      </c>
      <c r="B11" s="55"/>
      <c r="C11" s="55"/>
    </row>
    <row r="12" s="23" customFormat="1" ht="32" customHeight="1" spans="1:3">
      <c r="A12" s="32" t="s">
        <v>1623</v>
      </c>
      <c r="B12" s="55"/>
      <c r="C12" s="55"/>
    </row>
    <row r="13" s="24" customFormat="1" ht="65" customHeight="1" spans="1:3">
      <c r="A13" s="34" t="s">
        <v>1624</v>
      </c>
      <c r="B13" s="34"/>
      <c r="C13" s="34"/>
    </row>
    <row r="14" s="22" customFormat="1" ht="31" customHeight="1" spans="1:3">
      <c r="A14" s="56"/>
      <c r="B14" s="56"/>
      <c r="C14" s="56"/>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topLeftCell="A7" workbookViewId="0">
      <selection activeCell="C14" sqref="C14:C16"/>
    </sheetView>
  </sheetViews>
  <sheetFormatPr defaultColWidth="10" defaultRowHeight="14.4" outlineLevelCol="3"/>
  <cols>
    <col min="1" max="1" width="36" style="22" customWidth="1"/>
    <col min="2" max="4" width="15.6296296296296" style="22" customWidth="1"/>
    <col min="5" max="5" width="9.76851851851852" style="22" customWidth="1"/>
    <col min="6" max="16384" width="10" style="22"/>
  </cols>
  <sheetData>
    <row r="1" s="22" customFormat="1" ht="22" customHeight="1"/>
    <row r="2" s="22" customFormat="1" ht="14.3" customHeight="1" spans="1:1">
      <c r="A2" s="46"/>
    </row>
    <row r="3" s="22" customFormat="1" ht="63" customHeight="1" spans="1:4">
      <c r="A3" s="47" t="s">
        <v>1626</v>
      </c>
      <c r="B3" s="47"/>
      <c r="C3" s="47"/>
      <c r="D3" s="47"/>
    </row>
    <row r="4" s="23" customFormat="1" ht="30" customHeight="1" spans="4:4">
      <c r="D4" s="37" t="s">
        <v>1587</v>
      </c>
    </row>
    <row r="5" s="23" customFormat="1" ht="25" customHeight="1" spans="1:4">
      <c r="A5" s="29" t="s">
        <v>1603</v>
      </c>
      <c r="B5" s="29" t="s">
        <v>1627</v>
      </c>
      <c r="C5" s="29" t="s">
        <v>1628</v>
      </c>
      <c r="D5" s="29" t="s">
        <v>1629</v>
      </c>
    </row>
    <row r="6" s="23" customFormat="1" ht="25" customHeight="1" spans="1:4">
      <c r="A6" s="48" t="s">
        <v>1630</v>
      </c>
      <c r="B6" s="49" t="s">
        <v>1631</v>
      </c>
      <c r="C6" s="50">
        <f>C7+C9</f>
        <v>16.214</v>
      </c>
      <c r="D6" s="50">
        <f>D7+D9</f>
        <v>16.214</v>
      </c>
    </row>
    <row r="7" s="23" customFormat="1" ht="25" customHeight="1" spans="1:4">
      <c r="A7" s="51" t="s">
        <v>1632</v>
      </c>
      <c r="B7" s="49" t="s">
        <v>1595</v>
      </c>
      <c r="C7" s="50">
        <f>0.08+C8</f>
        <v>4.666</v>
      </c>
      <c r="D7" s="50">
        <f>0.08+D8</f>
        <v>4.666</v>
      </c>
    </row>
    <row r="8" s="23" customFormat="1" ht="25" customHeight="1" spans="1:4">
      <c r="A8" s="51" t="s">
        <v>1633</v>
      </c>
      <c r="B8" s="49" t="s">
        <v>1596</v>
      </c>
      <c r="C8" s="50">
        <f>45860/10000</f>
        <v>4.586</v>
      </c>
      <c r="D8" s="50">
        <f>45860/10000</f>
        <v>4.586</v>
      </c>
    </row>
    <row r="9" s="23" customFormat="1" ht="25" customHeight="1" spans="1:4">
      <c r="A9" s="51" t="s">
        <v>1634</v>
      </c>
      <c r="B9" s="49" t="s">
        <v>1635</v>
      </c>
      <c r="C9" s="50">
        <f>9.7+C10</f>
        <v>11.548</v>
      </c>
      <c r="D9" s="50">
        <f>9.7+D10</f>
        <v>11.548</v>
      </c>
    </row>
    <row r="10" s="23" customFormat="1" ht="25" customHeight="1" spans="1:4">
      <c r="A10" s="51" t="s">
        <v>1633</v>
      </c>
      <c r="B10" s="49" t="s">
        <v>1598</v>
      </c>
      <c r="C10" s="50">
        <f>18480/10000</f>
        <v>1.848</v>
      </c>
      <c r="D10" s="50">
        <f>18480/10000</f>
        <v>1.848</v>
      </c>
    </row>
    <row r="11" s="23" customFormat="1" ht="25" customHeight="1" spans="1:4">
      <c r="A11" s="48" t="s">
        <v>1636</v>
      </c>
      <c r="B11" s="49" t="s">
        <v>1637</v>
      </c>
      <c r="C11" s="50">
        <f>C12+C13</f>
        <v>6.4372</v>
      </c>
      <c r="D11" s="50">
        <f>D12+D13</f>
        <v>6.4372</v>
      </c>
    </row>
    <row r="12" s="23" customFormat="1" ht="25" customHeight="1" spans="1:4">
      <c r="A12" s="51" t="s">
        <v>1632</v>
      </c>
      <c r="B12" s="49" t="s">
        <v>1638</v>
      </c>
      <c r="C12" s="50">
        <f>45892/10000</f>
        <v>4.5892</v>
      </c>
      <c r="D12" s="50">
        <f>45892/10000</f>
        <v>4.5892</v>
      </c>
    </row>
    <row r="13" s="23" customFormat="1" ht="25" customHeight="1" spans="1:4">
      <c r="A13" s="51" t="s">
        <v>1634</v>
      </c>
      <c r="B13" s="49" t="s">
        <v>1639</v>
      </c>
      <c r="C13" s="50">
        <f>18480/10000</f>
        <v>1.848</v>
      </c>
      <c r="D13" s="50">
        <f>18480/10000</f>
        <v>1.848</v>
      </c>
    </row>
    <row r="14" s="23" customFormat="1" ht="25" customHeight="1" spans="1:4">
      <c r="A14" s="48" t="s">
        <v>1640</v>
      </c>
      <c r="B14" s="49" t="s">
        <v>1641</v>
      </c>
      <c r="C14" s="50">
        <f>C15+C16</f>
        <v>3.24755097</v>
      </c>
      <c r="D14" s="50">
        <f>D15+D16</f>
        <v>3.24755097</v>
      </c>
    </row>
    <row r="15" s="23" customFormat="1" ht="25" customHeight="1" spans="1:4">
      <c r="A15" s="51" t="s">
        <v>1632</v>
      </c>
      <c r="B15" s="49" t="s">
        <v>1642</v>
      </c>
      <c r="C15" s="50">
        <f>25055.4707/10000</f>
        <v>2.50554707</v>
      </c>
      <c r="D15" s="50">
        <f>25055.4707/10000</f>
        <v>2.50554707</v>
      </c>
    </row>
    <row r="16" s="23" customFormat="1" ht="25" customHeight="1" spans="1:4">
      <c r="A16" s="51" t="s">
        <v>1634</v>
      </c>
      <c r="B16" s="49" t="s">
        <v>1643</v>
      </c>
      <c r="C16" s="50">
        <f>7420.039/10000</f>
        <v>0.7420039</v>
      </c>
      <c r="D16" s="50">
        <f>7420.039/10000</f>
        <v>0.7420039</v>
      </c>
    </row>
    <row r="17" s="23" customFormat="1" ht="25" customHeight="1" spans="1:4">
      <c r="A17" s="48" t="s">
        <v>1644</v>
      </c>
      <c r="B17" s="49" t="s">
        <v>1645</v>
      </c>
      <c r="C17" s="50">
        <f>C18+C21</f>
        <v>5.01</v>
      </c>
      <c r="D17" s="50">
        <f>D18+D21</f>
        <v>5.01</v>
      </c>
    </row>
    <row r="18" s="23" customFormat="1" ht="25" customHeight="1" spans="1:4">
      <c r="A18" s="51" t="s">
        <v>1632</v>
      </c>
      <c r="B18" s="49" t="s">
        <v>1646</v>
      </c>
      <c r="C18" s="50">
        <f>C19+C20</f>
        <v>4.395</v>
      </c>
      <c r="D18" s="50">
        <f>D19+D20</f>
        <v>4.395</v>
      </c>
    </row>
    <row r="19" s="23" customFormat="1" ht="25" customHeight="1" spans="1:4">
      <c r="A19" s="51" t="s">
        <v>1647</v>
      </c>
      <c r="B19" s="49"/>
      <c r="C19" s="50">
        <v>4.395</v>
      </c>
      <c r="D19" s="50">
        <v>4.395</v>
      </c>
    </row>
    <row r="20" s="23" customFormat="1" ht="25" customHeight="1" spans="1:4">
      <c r="A20" s="51" t="s">
        <v>1648</v>
      </c>
      <c r="B20" s="49" t="s">
        <v>1649</v>
      </c>
      <c r="C20" s="50"/>
      <c r="D20" s="50"/>
    </row>
    <row r="21" s="23" customFormat="1" ht="25" customHeight="1" spans="1:4">
      <c r="A21" s="51" t="s">
        <v>1634</v>
      </c>
      <c r="B21" s="49" t="s">
        <v>1650</v>
      </c>
      <c r="C21" s="50">
        <f>C22+C23</f>
        <v>0.615</v>
      </c>
      <c r="D21" s="50">
        <f>D22+D23</f>
        <v>0.615</v>
      </c>
    </row>
    <row r="22" s="23" customFormat="1" ht="25" customHeight="1" spans="1:4">
      <c r="A22" s="51" t="s">
        <v>1647</v>
      </c>
      <c r="B22" s="49"/>
      <c r="C22" s="50">
        <v>0.615</v>
      </c>
      <c r="D22" s="50">
        <v>0.615</v>
      </c>
    </row>
    <row r="23" s="23" customFormat="1" ht="25" customHeight="1" spans="1:4">
      <c r="A23" s="51" t="s">
        <v>1651</v>
      </c>
      <c r="B23" s="49" t="s">
        <v>1652</v>
      </c>
      <c r="C23" s="50"/>
      <c r="D23" s="50"/>
    </row>
    <row r="24" s="23" customFormat="1" ht="25" customHeight="1" spans="1:4">
      <c r="A24" s="48" t="s">
        <v>1653</v>
      </c>
      <c r="B24" s="49" t="s">
        <v>1654</v>
      </c>
      <c r="C24" s="50">
        <f>C25+C26</f>
        <v>4.61630593</v>
      </c>
      <c r="D24" s="50">
        <f>D25+D26</f>
        <v>4.61630593</v>
      </c>
    </row>
    <row r="25" s="23" customFormat="1" ht="25" customHeight="1" spans="1:4">
      <c r="A25" s="51" t="s">
        <v>1632</v>
      </c>
      <c r="B25" s="49" t="s">
        <v>1655</v>
      </c>
      <c r="C25" s="50">
        <f>29670.4003/10000</f>
        <v>2.96704003</v>
      </c>
      <c r="D25" s="50">
        <f>29670.4003/10000</f>
        <v>2.96704003</v>
      </c>
    </row>
    <row r="26" s="23" customFormat="1" ht="25" customHeight="1" spans="1:4">
      <c r="A26" s="51" t="s">
        <v>1634</v>
      </c>
      <c r="B26" s="49" t="s">
        <v>1656</v>
      </c>
      <c r="C26" s="50">
        <f>16492.659/10000</f>
        <v>1.6492659</v>
      </c>
      <c r="D26" s="50">
        <f>16492.659/10000</f>
        <v>1.6492659</v>
      </c>
    </row>
    <row r="27" s="24" customFormat="1" ht="70" customHeight="1" spans="1:4">
      <c r="A27" s="52" t="s">
        <v>1657</v>
      </c>
      <c r="B27" s="52"/>
      <c r="C27" s="52"/>
      <c r="D27" s="52"/>
    </row>
    <row r="28" s="22" customFormat="1" ht="25" customHeight="1" spans="1:4">
      <c r="A28" s="53"/>
      <c r="B28" s="53"/>
      <c r="C28" s="53"/>
      <c r="D28" s="53"/>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D17" sqref="D17"/>
    </sheetView>
  </sheetViews>
  <sheetFormatPr defaultColWidth="8.87962962962963" defaultRowHeight="14.4" outlineLevelCol="5"/>
  <cols>
    <col min="1" max="1" width="8.87962962962963" style="22"/>
    <col min="2" max="2" width="49.3796296296296" style="22" customWidth="1"/>
    <col min="3" max="6" width="20.6296296296296" style="22" customWidth="1"/>
    <col min="7" max="16384" width="8.87962962962963" style="22"/>
  </cols>
  <sheetData>
    <row r="1" s="22" customFormat="1" spans="1:1">
      <c r="A1" s="35"/>
    </row>
    <row r="2" s="22" customFormat="1" ht="45" customHeight="1" spans="1:6">
      <c r="A2" s="25" t="s">
        <v>1658</v>
      </c>
      <c r="B2" s="25"/>
      <c r="C2" s="25"/>
      <c r="D2" s="25"/>
      <c r="E2" s="25"/>
      <c r="F2" s="25"/>
    </row>
    <row r="3" s="23" customFormat="1" ht="18" customHeight="1" spans="2:6">
      <c r="B3" s="36" t="s">
        <v>1587</v>
      </c>
      <c r="C3" s="37"/>
      <c r="D3" s="37"/>
      <c r="E3" s="37"/>
      <c r="F3" s="37"/>
    </row>
    <row r="4" s="23" customFormat="1" ht="30" customHeight="1" spans="1:6">
      <c r="A4" s="28" t="s">
        <v>41</v>
      </c>
      <c r="B4" s="28"/>
      <c r="C4" s="29" t="s">
        <v>1593</v>
      </c>
      <c r="D4" s="29" t="s">
        <v>1628</v>
      </c>
      <c r="E4" s="29" t="s">
        <v>1629</v>
      </c>
      <c r="F4" s="29" t="s">
        <v>1659</v>
      </c>
    </row>
    <row r="5" s="23" customFormat="1" ht="30" customHeight="1" spans="1:6">
      <c r="A5" s="38" t="s">
        <v>1660</v>
      </c>
      <c r="B5" s="38"/>
      <c r="C5" s="39" t="s">
        <v>1594</v>
      </c>
      <c r="D5" s="40">
        <f>D6+D7</f>
        <v>9.78</v>
      </c>
      <c r="E5" s="40">
        <f>E6+E7</f>
        <v>9.78</v>
      </c>
      <c r="F5" s="40"/>
    </row>
    <row r="6" s="23" customFormat="1" ht="30" customHeight="1" spans="1:6">
      <c r="A6" s="41" t="s">
        <v>1661</v>
      </c>
      <c r="B6" s="41"/>
      <c r="C6" s="39" t="s">
        <v>1595</v>
      </c>
      <c r="D6" s="40">
        <v>0.08</v>
      </c>
      <c r="E6" s="40">
        <v>0.08</v>
      </c>
      <c r="F6" s="40"/>
    </row>
    <row r="7" s="23" customFormat="1" ht="30" customHeight="1" spans="1:6">
      <c r="A7" s="41" t="s">
        <v>1662</v>
      </c>
      <c r="B7" s="41"/>
      <c r="C7" s="39" t="s">
        <v>1596</v>
      </c>
      <c r="D7" s="40">
        <v>9.7</v>
      </c>
      <c r="E7" s="40">
        <v>9.7</v>
      </c>
      <c r="F7" s="40"/>
    </row>
    <row r="8" s="23" customFormat="1" ht="30" customHeight="1" spans="1:6">
      <c r="A8" s="42" t="s">
        <v>1663</v>
      </c>
      <c r="B8" s="42"/>
      <c r="C8" s="39" t="s">
        <v>1597</v>
      </c>
      <c r="D8" s="40"/>
      <c r="E8" s="40"/>
      <c r="F8" s="40"/>
    </row>
    <row r="9" s="23" customFormat="1" ht="30" customHeight="1" spans="1:6">
      <c r="A9" s="41" t="s">
        <v>1661</v>
      </c>
      <c r="B9" s="41"/>
      <c r="C9" s="39" t="s">
        <v>1598</v>
      </c>
      <c r="D9" s="40"/>
      <c r="E9" s="40"/>
      <c r="F9" s="40"/>
    </row>
    <row r="10" s="23" customFormat="1" ht="30" customHeight="1" spans="1:6">
      <c r="A10" s="41" t="s">
        <v>1662</v>
      </c>
      <c r="B10" s="41"/>
      <c r="C10" s="39" t="s">
        <v>1599</v>
      </c>
      <c r="D10" s="40"/>
      <c r="E10" s="40"/>
      <c r="F10" s="40"/>
    </row>
    <row r="11" s="24" customFormat="1" ht="41" customHeight="1" spans="1:6">
      <c r="A11" s="43" t="s">
        <v>1664</v>
      </c>
      <c r="B11" s="43"/>
      <c r="C11" s="43"/>
      <c r="D11" s="43"/>
      <c r="E11" s="43"/>
      <c r="F11" s="43"/>
    </row>
    <row r="14" s="22" customFormat="1" ht="19.2" spans="1:1">
      <c r="A14" s="44"/>
    </row>
    <row r="15" s="22" customFormat="1" ht="19" customHeight="1" spans="1:1">
      <c r="A15" s="45"/>
    </row>
    <row r="16" s="22" customFormat="1" ht="29" customHeight="1"/>
    <row r="17" s="22" customFormat="1" ht="29" customHeight="1"/>
    <row r="18" s="22" customFormat="1" ht="29" customHeight="1"/>
    <row r="19" s="22" customFormat="1" ht="29" customHeight="1"/>
    <row r="20" s="22" customFormat="1" ht="30" customHeight="1" spans="1:1">
      <c r="A20" s="45"/>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
  <sheetViews>
    <sheetView workbookViewId="0">
      <selection activeCell="A8" sqref="A8:F8"/>
    </sheetView>
  </sheetViews>
  <sheetFormatPr defaultColWidth="8.87962962962963" defaultRowHeight="14.4" outlineLevelRow="7" outlineLevelCol="5"/>
  <cols>
    <col min="1" max="1" width="8.87962962962963" style="22"/>
    <col min="2" max="6" width="24.212962962963" style="22" customWidth="1"/>
    <col min="7" max="16384" width="8.87962962962963" style="22"/>
  </cols>
  <sheetData>
    <row r="1" s="22" customFormat="1" ht="24" customHeight="1"/>
    <row r="2" s="22" customFormat="1" ht="26.4" spans="1:6">
      <c r="A2" s="25" t="s">
        <v>1665</v>
      </c>
      <c r="B2" s="26"/>
      <c r="C2" s="26"/>
      <c r="D2" s="26"/>
      <c r="E2" s="26"/>
      <c r="F2" s="26"/>
    </row>
    <row r="3" s="22" customFormat="1" ht="23" customHeight="1" spans="1:6">
      <c r="A3" s="27" t="s">
        <v>1587</v>
      </c>
      <c r="B3" s="27"/>
      <c r="C3" s="27"/>
      <c r="D3" s="27"/>
      <c r="E3" s="27"/>
      <c r="F3" s="27"/>
    </row>
    <row r="4" s="23" customFormat="1" ht="30" customHeight="1" spans="1:6">
      <c r="A4" s="28" t="s">
        <v>1666</v>
      </c>
      <c r="B4" s="29" t="s">
        <v>1546</v>
      </c>
      <c r="C4" s="29" t="s">
        <v>1667</v>
      </c>
      <c r="D4" s="29" t="s">
        <v>1668</v>
      </c>
      <c r="E4" s="29" t="s">
        <v>1669</v>
      </c>
      <c r="F4" s="29" t="s">
        <v>1670</v>
      </c>
    </row>
    <row r="5" s="23" customFormat="1" ht="45" customHeight="1" spans="1:6">
      <c r="A5" s="30">
        <v>1</v>
      </c>
      <c r="B5" s="31"/>
      <c r="C5" s="31"/>
      <c r="D5" s="31"/>
      <c r="E5" s="31"/>
      <c r="F5" s="31"/>
    </row>
    <row r="6" s="23" customFormat="1" ht="45" customHeight="1" spans="1:6">
      <c r="A6" s="30">
        <v>2</v>
      </c>
      <c r="B6" s="31"/>
      <c r="C6" s="31"/>
      <c r="D6" s="31"/>
      <c r="E6" s="31"/>
      <c r="F6" s="31"/>
    </row>
    <row r="7" s="23" customFormat="1" ht="45" customHeight="1" spans="1:6">
      <c r="A7" s="30" t="s">
        <v>1671</v>
      </c>
      <c r="B7" s="32"/>
      <c r="C7" s="33"/>
      <c r="D7" s="33"/>
      <c r="E7" s="33"/>
      <c r="F7" s="33"/>
    </row>
    <row r="8" s="24" customFormat="1" ht="33" customHeight="1" spans="1:6">
      <c r="A8" s="34" t="s">
        <v>1672</v>
      </c>
      <c r="B8" s="34"/>
      <c r="C8" s="34"/>
      <c r="D8" s="34"/>
      <c r="E8" s="34"/>
      <c r="F8" s="34"/>
    </row>
  </sheetData>
  <mergeCells count="3">
    <mergeCell ref="A2:F2"/>
    <mergeCell ref="A3:F3"/>
    <mergeCell ref="A8:F8"/>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
  <sheetViews>
    <sheetView workbookViewId="0">
      <selection activeCell="F9" sqref="F9"/>
    </sheetView>
  </sheetViews>
  <sheetFormatPr defaultColWidth="8" defaultRowHeight="12" outlineLevelCol="7"/>
  <cols>
    <col min="1" max="1" width="25.3796296296296" style="10"/>
    <col min="2" max="2" width="25.3796296296296" style="10" customWidth="1"/>
    <col min="3" max="5" width="20.6296296296296" style="10" customWidth="1"/>
    <col min="6" max="6" width="22" style="10" customWidth="1"/>
    <col min="7" max="7" width="16.5" style="10" customWidth="1"/>
    <col min="8" max="8" width="17.6296296296296" style="10" customWidth="1"/>
    <col min="9" max="16384" width="8" style="10"/>
  </cols>
  <sheetData>
    <row r="1" s="10" customFormat="1" spans="8:8">
      <c r="H1" s="13"/>
    </row>
    <row r="2" s="10" customFormat="1" ht="39" customHeight="1" spans="1:8">
      <c r="A2" s="14" t="s">
        <v>1673</v>
      </c>
      <c r="B2" s="14"/>
      <c r="C2" s="14"/>
      <c r="D2" s="14"/>
      <c r="E2" s="14"/>
      <c r="F2" s="14"/>
      <c r="G2" s="14"/>
      <c r="H2" s="14"/>
    </row>
    <row r="3" s="10" customFormat="1" ht="23" customHeight="1" spans="1:1">
      <c r="A3" s="15"/>
    </row>
    <row r="4" s="11" customFormat="1" ht="44.25" customHeight="1" spans="1:8">
      <c r="A4" s="16" t="s">
        <v>1674</v>
      </c>
      <c r="B4" s="16" t="s">
        <v>1675</v>
      </c>
      <c r="C4" s="16" t="s">
        <v>1676</v>
      </c>
      <c r="D4" s="16" t="s">
        <v>1677</v>
      </c>
      <c r="E4" s="16" t="s">
        <v>1678</v>
      </c>
      <c r="F4" s="16" t="s">
        <v>1679</v>
      </c>
      <c r="G4" s="16" t="s">
        <v>1680</v>
      </c>
      <c r="H4" s="16" t="s">
        <v>1681</v>
      </c>
    </row>
    <row r="5" s="10" customFormat="1" ht="15.6" spans="1:8">
      <c r="A5" s="17">
        <v>1</v>
      </c>
      <c r="B5" s="17">
        <v>2</v>
      </c>
      <c r="C5" s="17">
        <v>3</v>
      </c>
      <c r="D5" s="17">
        <v>4</v>
      </c>
      <c r="E5" s="17">
        <v>5</v>
      </c>
      <c r="F5" s="17">
        <v>6</v>
      </c>
      <c r="G5" s="17">
        <v>7</v>
      </c>
      <c r="H5" s="17">
        <v>8</v>
      </c>
    </row>
    <row r="6" s="10" customFormat="1" ht="66" customHeight="1" spans="1:8">
      <c r="A6" s="18" t="s">
        <v>1682</v>
      </c>
      <c r="B6" s="18" t="s">
        <v>1683</v>
      </c>
      <c r="C6" s="18" t="s">
        <v>1684</v>
      </c>
      <c r="D6" s="18"/>
      <c r="E6" s="17"/>
      <c r="F6" s="19">
        <v>1</v>
      </c>
      <c r="G6" s="17" t="s">
        <v>1685</v>
      </c>
      <c r="H6" s="17" t="s">
        <v>1686</v>
      </c>
    </row>
    <row r="7" s="10" customFormat="1" ht="66" customHeight="1" spans="1:8">
      <c r="A7" s="18" t="s">
        <v>1687</v>
      </c>
      <c r="B7" s="18" t="s">
        <v>1683</v>
      </c>
      <c r="C7" s="18" t="s">
        <v>1684</v>
      </c>
      <c r="D7" s="18"/>
      <c r="E7" s="17"/>
      <c r="F7" s="19">
        <v>1</v>
      </c>
      <c r="G7" s="17" t="s">
        <v>1685</v>
      </c>
      <c r="H7" s="17" t="s">
        <v>1686</v>
      </c>
    </row>
    <row r="8" s="10" customFormat="1" ht="111" customHeight="1" spans="1:8">
      <c r="A8" s="20"/>
      <c r="B8" s="20"/>
      <c r="C8" s="20"/>
      <c r="D8" s="20"/>
      <c r="E8" s="17"/>
      <c r="F8" s="19"/>
      <c r="G8" s="17"/>
      <c r="H8" s="17"/>
    </row>
    <row r="9" s="12" customFormat="1" ht="63" customHeight="1" spans="1:8">
      <c r="A9" s="20"/>
      <c r="B9" s="20"/>
      <c r="C9" s="20"/>
      <c r="D9" s="20"/>
      <c r="E9" s="17"/>
      <c r="F9" s="19"/>
      <c r="G9" s="17"/>
      <c r="H9" s="17"/>
    </row>
    <row r="10" s="10" customFormat="1" ht="24" customHeight="1" spans="1:8">
      <c r="A10" s="20"/>
      <c r="B10" s="20"/>
      <c r="C10" s="20"/>
      <c r="D10" s="20"/>
      <c r="E10" s="17"/>
      <c r="F10" s="17"/>
      <c r="G10" s="17"/>
      <c r="H10" s="17"/>
    </row>
    <row r="11" s="10" customFormat="1" ht="24" customHeight="1" spans="1:8">
      <c r="A11" s="20"/>
      <c r="B11" s="20"/>
      <c r="C11" s="20"/>
      <c r="D11" s="20"/>
      <c r="E11" s="17"/>
      <c r="F11" s="17"/>
      <c r="G11" s="17"/>
      <c r="H11" s="17"/>
    </row>
    <row r="12" s="10" customFormat="1" ht="27" customHeight="1" spans="1:8">
      <c r="A12" s="21"/>
      <c r="B12" s="21"/>
      <c r="C12" s="21"/>
      <c r="D12" s="21"/>
      <c r="E12" s="21"/>
      <c r="F12" s="21"/>
      <c r="G12" s="21"/>
      <c r="H12" s="21"/>
    </row>
  </sheetData>
  <mergeCells count="1">
    <mergeCell ref="A2:H2"/>
  </mergeCells>
  <pageMargins left="0.75" right="0.75" top="1" bottom="1" header="0.509027777777778" footer="0.509027777777778"/>
  <pageSetup paperSize="9" scale="78" orientation="landscape"/>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tabSelected="1" workbookViewId="0">
      <selection activeCell="C5" sqref="C5"/>
    </sheetView>
  </sheetViews>
  <sheetFormatPr defaultColWidth="9" defaultRowHeight="14.4" outlineLevelCol="1"/>
  <cols>
    <col min="1" max="1" width="20.25" style="1" customWidth="1"/>
    <col min="2" max="2" width="64" style="1" customWidth="1"/>
    <col min="3" max="16384" width="9" style="1"/>
  </cols>
  <sheetData>
    <row r="1" ht="32" customHeight="1" spans="1:2">
      <c r="A1" s="2" t="s">
        <v>1688</v>
      </c>
      <c r="B1" s="2"/>
    </row>
    <row r="3" ht="40" customHeight="1" spans="1:2">
      <c r="A3" s="3" t="s">
        <v>1689</v>
      </c>
      <c r="B3" s="4" t="s">
        <v>1690</v>
      </c>
    </row>
    <row r="4" ht="106" customHeight="1" spans="1:2">
      <c r="A4" s="5" t="s">
        <v>1691</v>
      </c>
      <c r="B4" s="6" t="s">
        <v>1692</v>
      </c>
    </row>
    <row r="5" ht="179" customHeight="1" spans="1:2">
      <c r="A5" s="5" t="s">
        <v>1693</v>
      </c>
      <c r="B5" s="7" t="s">
        <v>1694</v>
      </c>
    </row>
    <row r="6" ht="190" customHeight="1" spans="1:2">
      <c r="A6" s="5" t="s">
        <v>1695</v>
      </c>
      <c r="B6" s="6" t="s">
        <v>1696</v>
      </c>
    </row>
    <row r="7" ht="106" customHeight="1" spans="1:2">
      <c r="A7" s="8" t="s">
        <v>1697</v>
      </c>
      <c r="B7" s="7" t="s">
        <v>1698</v>
      </c>
    </row>
    <row r="8" ht="84" customHeight="1" spans="1:2">
      <c r="A8" s="9" t="s">
        <v>1699</v>
      </c>
      <c r="B8" s="7" t="s">
        <v>1700</v>
      </c>
    </row>
    <row r="9" ht="45" customHeight="1" spans="1:2">
      <c r="A9" s="9"/>
      <c r="B9" s="9"/>
    </row>
    <row r="10" ht="45" customHeight="1" spans="1:2">
      <c r="A10" s="9"/>
      <c r="B10" s="9"/>
    </row>
    <row r="11" ht="45" customHeight="1" spans="1:2">
      <c r="A11" s="9"/>
      <c r="B11" s="9"/>
    </row>
    <row r="12" ht="45" customHeight="1" spans="1:2">
      <c r="A12" s="9"/>
      <c r="B12" s="9"/>
    </row>
    <row r="13" ht="45" customHeight="1" spans="1:2">
      <c r="A13" s="9"/>
      <c r="B13" s="9"/>
    </row>
  </sheetData>
  <mergeCells count="1">
    <mergeCell ref="A1:B1"/>
  </mergeCells>
  <conditionalFormatting sqref="A8">
    <cfRule type="expression" dxfId="1" priority="4" stopIfTrue="1">
      <formula>"len($A:$A)=3"</formula>
    </cfRule>
  </conditionalFormatting>
  <conditionalFormatting sqref="A4:A7">
    <cfRule type="expression" dxfId="1" priority="1" stopIfTrue="1">
      <formula>"len($A:$A)=3"</formula>
    </cfRule>
  </conditionalFormatting>
  <pageMargins left="0.75" right="0.75" top="1" bottom="1" header="0.509027777777778" footer="0.509027777777778"/>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showZeros="0" view="pageBreakPreview" zoomScale="80" zoomScaleNormal="90" workbookViewId="0">
      <pane ySplit="2" topLeftCell="A21" activePane="bottomLeft" state="frozen"/>
      <selection/>
      <selection pane="bottomLeft" activeCell="A32" sqref="A32"/>
    </sheetView>
  </sheetViews>
  <sheetFormatPr defaultColWidth="9" defaultRowHeight="15.6" outlineLevelCol="3"/>
  <cols>
    <col min="1" max="1" width="50.75" style="113" customWidth="1"/>
    <col min="2" max="4" width="21.6296296296296" style="113" customWidth="1"/>
    <col min="5" max="16384" width="9" style="126"/>
  </cols>
  <sheetData>
    <row r="1" ht="45" customHeight="1" spans="1:4">
      <c r="A1" s="215" t="s">
        <v>161</v>
      </c>
      <c r="B1" s="215"/>
      <c r="C1" s="215"/>
      <c r="D1" s="215"/>
    </row>
    <row r="2" ht="18.95" customHeight="1" spans="1:4">
      <c r="A2" s="216"/>
      <c r="B2" s="217"/>
      <c r="C2" s="217"/>
      <c r="D2" s="353" t="s">
        <v>40</v>
      </c>
    </row>
    <row r="3" ht="32.1" customHeight="1" spans="1:4">
      <c r="A3" s="354" t="s">
        <v>41</v>
      </c>
      <c r="B3" s="200" t="s">
        <v>42</v>
      </c>
      <c r="C3" s="200" t="s">
        <v>43</v>
      </c>
      <c r="D3" s="354" t="s">
        <v>44</v>
      </c>
    </row>
    <row r="4" ht="32.1" customHeight="1" spans="1:4">
      <c r="A4" s="355" t="s">
        <v>45</v>
      </c>
      <c r="B4" s="299" t="s">
        <v>46</v>
      </c>
      <c r="C4" s="300">
        <v>138000</v>
      </c>
      <c r="D4" s="356">
        <v>0.019435764466015</v>
      </c>
    </row>
    <row r="5" ht="32.1" customHeight="1" spans="1:4">
      <c r="A5" s="255" t="s">
        <v>47</v>
      </c>
      <c r="B5" s="301" t="s">
        <v>48</v>
      </c>
      <c r="C5" s="302">
        <v>60420</v>
      </c>
      <c r="D5" s="356">
        <v>-0.00934579439252337</v>
      </c>
    </row>
    <row r="6" ht="32.1" customHeight="1" spans="1:4">
      <c r="A6" s="255" t="s">
        <v>49</v>
      </c>
      <c r="B6" s="301" t="s">
        <v>50</v>
      </c>
      <c r="C6" s="302" t="s">
        <v>51</v>
      </c>
      <c r="D6" s="356">
        <v>0.0625609888322671</v>
      </c>
    </row>
    <row r="7" ht="32.1" customHeight="1" spans="1:4">
      <c r="A7" s="255" t="s">
        <v>52</v>
      </c>
      <c r="B7" s="301" t="s">
        <v>53</v>
      </c>
      <c r="C7" s="302" t="s">
        <v>54</v>
      </c>
      <c r="D7" s="356">
        <v>-0.0498812351543943</v>
      </c>
    </row>
    <row r="8" ht="32.1" customHeight="1" spans="1:4">
      <c r="A8" s="255" t="s">
        <v>55</v>
      </c>
      <c r="B8" s="301" t="s">
        <v>56</v>
      </c>
      <c r="C8" s="302" t="s">
        <v>57</v>
      </c>
      <c r="D8" s="356">
        <v>-0.0372272143774069</v>
      </c>
    </row>
    <row r="9" ht="32.1" customHeight="1" spans="1:4">
      <c r="A9" s="255" t="s">
        <v>58</v>
      </c>
      <c r="B9" s="301" t="s">
        <v>59</v>
      </c>
      <c r="C9" s="302" t="s">
        <v>60</v>
      </c>
      <c r="D9" s="356">
        <v>0.124117428465255</v>
      </c>
    </row>
    <row r="10" ht="32.1" customHeight="1" spans="1:4">
      <c r="A10" s="255" t="s">
        <v>61</v>
      </c>
      <c r="B10" s="301" t="s">
        <v>62</v>
      </c>
      <c r="C10" s="302" t="s">
        <v>63</v>
      </c>
      <c r="D10" s="356">
        <v>-0.00277914010135683</v>
      </c>
    </row>
    <row r="11" ht="32.1" customHeight="1" spans="1:4">
      <c r="A11" s="255" t="s">
        <v>64</v>
      </c>
      <c r="B11" s="301" t="s">
        <v>65</v>
      </c>
      <c r="C11" s="302" t="s">
        <v>66</v>
      </c>
      <c r="D11" s="356">
        <v>0.00551410963347387</v>
      </c>
    </row>
    <row r="12" ht="32.1" customHeight="1" spans="1:4">
      <c r="A12" s="255" t="s">
        <v>67</v>
      </c>
      <c r="B12" s="301" t="s">
        <v>68</v>
      </c>
      <c r="C12" s="302" t="s">
        <v>69</v>
      </c>
      <c r="D12" s="356">
        <v>0.0105448154657293</v>
      </c>
    </row>
    <row r="13" ht="32.1" customHeight="1" spans="1:4">
      <c r="A13" s="255" t="s">
        <v>70</v>
      </c>
      <c r="B13" s="301" t="s">
        <v>71</v>
      </c>
      <c r="C13" s="302" t="s">
        <v>72</v>
      </c>
      <c r="D13" s="356">
        <v>-0.136454998883347</v>
      </c>
    </row>
    <row r="14" ht="32.1" customHeight="1" spans="1:4">
      <c r="A14" s="255" t="s">
        <v>73</v>
      </c>
      <c r="B14" s="301" t="s">
        <v>74</v>
      </c>
      <c r="C14" s="302" t="s">
        <v>75</v>
      </c>
      <c r="D14" s="356">
        <v>-0.0192307692307693</v>
      </c>
    </row>
    <row r="15" ht="32.1" customHeight="1" spans="1:4">
      <c r="A15" s="255" t="s">
        <v>76</v>
      </c>
      <c r="B15" s="301" t="s">
        <v>77</v>
      </c>
      <c r="C15" s="302" t="s">
        <v>54</v>
      </c>
      <c r="D15" s="356">
        <v>0.415929203539823</v>
      </c>
    </row>
    <row r="16" ht="32.1" customHeight="1" spans="1:4">
      <c r="A16" s="255" t="s">
        <v>78</v>
      </c>
      <c r="B16" s="301" t="s">
        <v>79</v>
      </c>
      <c r="C16" s="302" t="s">
        <v>80</v>
      </c>
      <c r="D16" s="356">
        <v>0.179961845545114</v>
      </c>
    </row>
    <row r="17" ht="32.1" customHeight="1" spans="1:4">
      <c r="A17" s="255" t="s">
        <v>81</v>
      </c>
      <c r="B17" s="301" t="s">
        <v>82</v>
      </c>
      <c r="C17" s="302" t="s">
        <v>83</v>
      </c>
      <c r="D17" s="356">
        <v>0.00806451612903225</v>
      </c>
    </row>
    <row r="18" s="216" customFormat="1" ht="32.1" customHeight="1" spans="1:4">
      <c r="A18" s="255" t="s">
        <v>84</v>
      </c>
      <c r="B18" s="301" t="s">
        <v>85</v>
      </c>
      <c r="C18" s="302" t="s">
        <v>86</v>
      </c>
      <c r="D18" s="356">
        <v>0.0187667560321716</v>
      </c>
    </row>
    <row r="19" ht="32.1" customHeight="1" spans="1:4">
      <c r="A19" s="255" t="s">
        <v>87</v>
      </c>
      <c r="B19" s="301" t="s">
        <v>88</v>
      </c>
      <c r="C19" s="302" t="s">
        <v>89</v>
      </c>
      <c r="D19" s="356">
        <v>-1</v>
      </c>
    </row>
    <row r="20" ht="32.1" customHeight="1" spans="1:4">
      <c r="A20" s="355" t="s">
        <v>90</v>
      </c>
      <c r="B20" s="299" t="s">
        <v>91</v>
      </c>
      <c r="C20" s="300">
        <v>90500</v>
      </c>
      <c r="D20" s="356">
        <v>0.021110471741755</v>
      </c>
    </row>
    <row r="21" ht="32.1" customHeight="1" spans="1:4">
      <c r="A21" s="255" t="s">
        <v>92</v>
      </c>
      <c r="B21" s="301" t="s">
        <v>93</v>
      </c>
      <c r="C21" s="302">
        <v>7500</v>
      </c>
      <c r="D21" s="356">
        <v>0.177948798492225</v>
      </c>
    </row>
    <row r="22" ht="32.1" customHeight="1" spans="1:4">
      <c r="A22" s="357" t="s">
        <v>94</v>
      </c>
      <c r="B22" s="301" t="s">
        <v>95</v>
      </c>
      <c r="C22" s="302">
        <v>6100</v>
      </c>
      <c r="D22" s="356">
        <v>0.588541666666667</v>
      </c>
    </row>
    <row r="23" ht="32.1" customHeight="1" spans="1:4">
      <c r="A23" s="255" t="s">
        <v>96</v>
      </c>
      <c r="B23" s="301" t="s">
        <v>97</v>
      </c>
      <c r="C23" s="302">
        <v>10500</v>
      </c>
      <c r="D23" s="356">
        <v>0.0159651669085632</v>
      </c>
    </row>
    <row r="24" ht="32.1" customHeight="1" spans="1:4">
      <c r="A24" s="255" t="s">
        <v>98</v>
      </c>
      <c r="B24" s="358"/>
      <c r="C24" s="358"/>
      <c r="D24" s="356">
        <v>0</v>
      </c>
    </row>
    <row r="25" ht="32.1" customHeight="1" spans="1:4">
      <c r="A25" s="255" t="s">
        <v>99</v>
      </c>
      <c r="B25" s="301" t="s">
        <v>100</v>
      </c>
      <c r="C25" s="302">
        <v>58380</v>
      </c>
      <c r="D25" s="356">
        <v>-0.0482711400205409</v>
      </c>
    </row>
    <row r="26" ht="32.1" customHeight="1" spans="1:4">
      <c r="A26" s="255" t="s">
        <v>101</v>
      </c>
      <c r="B26" s="301" t="s">
        <v>102</v>
      </c>
      <c r="C26" s="302">
        <v>3500</v>
      </c>
      <c r="D26" s="356">
        <v>0.176075268817204</v>
      </c>
    </row>
    <row r="27" ht="32.1" customHeight="1" spans="1:4">
      <c r="A27" s="255" t="s">
        <v>103</v>
      </c>
      <c r="B27" s="301" t="s">
        <v>104</v>
      </c>
      <c r="C27" s="302">
        <v>3300</v>
      </c>
      <c r="D27" s="356">
        <v>0.162381120112716</v>
      </c>
    </row>
    <row r="28" ht="32.1" customHeight="1" spans="1:4">
      <c r="A28" s="255" t="s">
        <v>105</v>
      </c>
      <c r="B28" s="301" t="s">
        <v>106</v>
      </c>
      <c r="C28" s="302">
        <v>1220</v>
      </c>
      <c r="D28" s="356">
        <v>0.310418904403867</v>
      </c>
    </row>
    <row r="29" ht="32.1" customHeight="1" spans="1:4">
      <c r="A29" s="255"/>
      <c r="B29" s="232"/>
      <c r="C29" s="232"/>
      <c r="D29" s="356">
        <v>0</v>
      </c>
    </row>
    <row r="30" ht="32.1" customHeight="1" spans="1:4">
      <c r="A30" s="359" t="s">
        <v>107</v>
      </c>
      <c r="B30" s="299" t="s">
        <v>108</v>
      </c>
      <c r="C30" s="300">
        <f>C21+C4</f>
        <v>145500</v>
      </c>
      <c r="D30" s="356">
        <v>-0.350440628934187</v>
      </c>
    </row>
    <row r="31" ht="32.1" customHeight="1" spans="1:4">
      <c r="A31" s="254" t="s">
        <v>109</v>
      </c>
      <c r="B31" s="222"/>
      <c r="C31" s="222"/>
      <c r="D31" s="356">
        <v>0</v>
      </c>
    </row>
    <row r="32" ht="32.1" customHeight="1" spans="1:4">
      <c r="A32" s="355" t="s">
        <v>110</v>
      </c>
      <c r="B32" s="222"/>
      <c r="C32" s="222"/>
      <c r="D32" s="356">
        <v>0</v>
      </c>
    </row>
    <row r="33" ht="32.1" customHeight="1" spans="1:4">
      <c r="A33" s="255" t="s">
        <v>111</v>
      </c>
      <c r="B33" s="299" t="s">
        <v>112</v>
      </c>
      <c r="C33" s="300" t="s">
        <v>112</v>
      </c>
      <c r="D33" s="356">
        <v>0</v>
      </c>
    </row>
    <row r="34" ht="32.1" customHeight="1" spans="1:4">
      <c r="A34" s="255" t="s">
        <v>113</v>
      </c>
      <c r="B34" s="232">
        <f>164787+42919</f>
        <v>207706</v>
      </c>
      <c r="C34" s="232">
        <f>164787+42919</f>
        <v>207706</v>
      </c>
      <c r="D34" s="356">
        <v>0</v>
      </c>
    </row>
    <row r="35" ht="32.1" customHeight="1" spans="1:4">
      <c r="A35" s="255" t="s">
        <v>114</v>
      </c>
      <c r="B35" s="299" t="s">
        <v>115</v>
      </c>
      <c r="C35" s="300" t="s">
        <v>116</v>
      </c>
      <c r="D35" s="356">
        <v>-0.40390243902439</v>
      </c>
    </row>
    <row r="36" ht="32.1" customHeight="1" spans="1:4">
      <c r="A36" s="255" t="s">
        <v>117</v>
      </c>
      <c r="B36" s="299">
        <v>148490</v>
      </c>
      <c r="C36" s="300">
        <v>116637</v>
      </c>
      <c r="D36" s="356">
        <v>-0.214512761802142</v>
      </c>
    </row>
    <row r="37" s="126" customFormat="1" ht="32.1" customHeight="1" spans="1:4">
      <c r="A37" s="360" t="s">
        <v>118</v>
      </c>
      <c r="B37" s="361" t="s">
        <v>119</v>
      </c>
      <c r="C37" s="362" t="s">
        <v>120</v>
      </c>
      <c r="D37" s="356">
        <v>-0.752617359000338</v>
      </c>
    </row>
    <row r="38" ht="32.1" customHeight="1" spans="1:4">
      <c r="A38" s="360" t="s">
        <v>121</v>
      </c>
      <c r="B38" s="232" t="s">
        <v>122</v>
      </c>
      <c r="C38" s="232">
        <v>2994</v>
      </c>
      <c r="D38" s="356">
        <v>-0.462091268415379</v>
      </c>
    </row>
    <row r="39" ht="32.1" customHeight="1" spans="1:4">
      <c r="A39" s="363" t="s">
        <v>123</v>
      </c>
      <c r="B39" s="300">
        <v>784276</v>
      </c>
      <c r="C39" s="300">
        <v>657310</v>
      </c>
      <c r="D39" s="356">
        <v>-0.161889436881914</v>
      </c>
    </row>
    <row r="40" ht="32.1" customHeight="1"/>
  </sheetData>
  <mergeCells count="1">
    <mergeCell ref="A1:D1"/>
  </mergeCells>
  <conditionalFormatting sqref="D2:G2">
    <cfRule type="cellIs" dxfId="0" priority="52" stopIfTrue="1" operator="lessThanOrEqual">
      <formula>-1</formula>
    </cfRule>
  </conditionalFormatting>
  <conditionalFormatting sqref="E19:G19">
    <cfRule type="expression" dxfId="1" priority="58" stopIfTrue="1">
      <formula>"len($A:$A)=3"</formula>
    </cfRule>
  </conditionalFormatting>
  <conditionalFormatting sqref="E23:G23">
    <cfRule type="expression" dxfId="1" priority="31" stopIfTrue="1">
      <formula>"len($A:$A)=3"</formula>
    </cfRule>
  </conditionalFormatting>
  <conditionalFormatting sqref="B29:C29">
    <cfRule type="expression" dxfId="1" priority="15" stopIfTrue="1">
      <formula>"len($A:$A)=3"</formula>
    </cfRule>
  </conditionalFormatting>
  <conditionalFormatting sqref="C29">
    <cfRule type="expression" dxfId="1" priority="8" stopIfTrue="1">
      <formula>"len($A:$A)=3"</formula>
    </cfRule>
  </conditionalFormatting>
  <conditionalFormatting sqref="A31">
    <cfRule type="expression" dxfId="1" priority="20" stopIfTrue="1">
      <formula>"len($A:$A)=3"</formula>
    </cfRule>
  </conditionalFormatting>
  <conditionalFormatting sqref="B31:C31">
    <cfRule type="expression" dxfId="1" priority="14" stopIfTrue="1">
      <formula>"len($A:$A)=3"</formula>
    </cfRule>
  </conditionalFormatting>
  <conditionalFormatting sqref="C31">
    <cfRule type="expression" dxfId="1" priority="7" stopIfTrue="1">
      <formula>"len($A:$A)=3"</formula>
    </cfRule>
    <cfRule type="expression" dxfId="1" priority="10" stopIfTrue="1">
      <formula>"len($A:$A)=3"</formula>
    </cfRule>
  </conditionalFormatting>
  <conditionalFormatting sqref="B34:C34">
    <cfRule type="expression" dxfId="1" priority="12" stopIfTrue="1">
      <formula>"len($A:$A)=3"</formula>
    </cfRule>
  </conditionalFormatting>
  <conditionalFormatting sqref="B38:C38">
    <cfRule type="expression" dxfId="1" priority="16" stopIfTrue="1">
      <formula>"len($A:$A)=3"</formula>
    </cfRule>
    <cfRule type="expression" dxfId="1" priority="18" stopIfTrue="1">
      <formula>"len($A:$A)=3"</formula>
    </cfRule>
  </conditionalFormatting>
  <conditionalFormatting sqref="C38">
    <cfRule type="expression" dxfId="1" priority="9" stopIfTrue="1">
      <formula>"len($A:$A)=3"</formula>
    </cfRule>
    <cfRule type="expression" dxfId="1" priority="11" stopIfTrue="1">
      <formula>"len($A:$A)=3"</formula>
    </cfRule>
  </conditionalFormatting>
  <conditionalFormatting sqref="A4:A29">
    <cfRule type="expression" dxfId="1" priority="21" stopIfTrue="1">
      <formula>"len($A:$A)=3"</formula>
    </cfRule>
  </conditionalFormatting>
  <conditionalFormatting sqref="A7:A9">
    <cfRule type="expression" dxfId="1" priority="22" stopIfTrue="1">
      <formula>"len($A:$A)=3"</formula>
    </cfRule>
  </conditionalFormatting>
  <conditionalFormatting sqref="A32:A35">
    <cfRule type="expression" dxfId="1" priority="6" stopIfTrue="1">
      <formula>"len($A:$A)=3"</formula>
    </cfRule>
  </conditionalFormatting>
  <conditionalFormatting sqref="A33:A35">
    <cfRule type="expression" dxfId="1" priority="4" stopIfTrue="1">
      <formula>"len($A:$A)=3"</formula>
    </cfRule>
  </conditionalFormatting>
  <conditionalFormatting sqref="A35:A37">
    <cfRule type="expression" dxfId="1" priority="3" stopIfTrue="1">
      <formula>"len($A:$A)=3"</formula>
    </cfRule>
  </conditionalFormatting>
  <conditionalFormatting sqref="A37:A39">
    <cfRule type="expression" dxfId="1" priority="1" stopIfTrue="1">
      <formula>"len($A:$A)=3"</formula>
    </cfRule>
    <cfRule type="expression" dxfId="1" priority="2" stopIfTrue="1">
      <formula>"len($A:$A)=3"</formula>
    </cfRule>
  </conditionalFormatting>
  <conditionalFormatting sqref="E3:G6">
    <cfRule type="expression" dxfId="1" priority="51" stopIfTrue="1">
      <formula>"len($A:$A)=3"</formula>
    </cfRule>
  </conditionalFormatting>
  <conditionalFormatting sqref="E3:G17">
    <cfRule type="expression" dxfId="1" priority="48" stopIfTrue="1">
      <formula>"len($A:$A)=3"</formula>
    </cfRule>
  </conditionalFormatting>
  <conditionalFormatting sqref="A4:A7 A39 A31">
    <cfRule type="expression" dxfId="1" priority="24" stopIfTrue="1">
      <formula>"len($A:$A)=3"</formula>
    </cfRule>
  </conditionalFormatting>
  <conditionalFormatting sqref="E6:G7">
    <cfRule type="expression" dxfId="1" priority="50" stopIfTrue="1">
      <formula>"len($A:$A)=3"</formula>
    </cfRule>
  </conditionalFormatting>
  <conditionalFormatting sqref="E17:G17 E26:G39 A40:G45">
    <cfRule type="expression" dxfId="1" priority="59" stopIfTrue="1">
      <formula>"len($A:$A)=3"</formula>
    </cfRule>
  </conditionalFormatting>
  <conditionalFormatting sqref="E17:G17 E19:G23 E26:G26">
    <cfRule type="expression" dxfId="1" priority="71" stopIfTrue="1">
      <formula>"len($A:$A)=3"</formula>
    </cfRule>
  </conditionalFormatting>
  <conditionalFormatting sqref="E20:G23">
    <cfRule type="expression" dxfId="1" priority="57" stopIfTrue="1">
      <formula>"len($A:$A)=3"</formula>
    </cfRule>
  </conditionalFormatting>
  <conditionalFormatting sqref="E21:G23">
    <cfRule type="expression" dxfId="1" priority="56" stopIfTrue="1">
      <formula>"len($A:$A)=3"</formula>
    </cfRule>
  </conditionalFormatting>
  <conditionalFormatting sqref="E24:G26">
    <cfRule type="expression" dxfId="1" priority="54" stopIfTrue="1">
      <formula>"len($A:$A)=3"</formula>
    </cfRule>
  </conditionalFormatting>
  <conditionalFormatting sqref="B31:C32 B34:C34">
    <cfRule type="expression" dxfId="1" priority="17" stopIfTrue="1">
      <formula>"len($A:$A)=3"</formula>
    </cfRule>
  </conditionalFormatting>
  <conditionalFormatting sqref="A38:A39 A32:A35">
    <cfRule type="expression" dxfId="1" priority="5" stopIfTrue="1">
      <formula>"len($A:$A)=3"</formula>
    </cfRule>
  </conditionalFormatting>
  <conditionalFormatting sqref="B32:C32 B34:C34">
    <cfRule type="expression" dxfId="1" priority="13" stopIfTrue="1">
      <formula>"len($A:$A)=3"</formula>
    </cfRule>
  </conditionalFormatting>
  <conditionalFormatting sqref="A39 A35">
    <cfRule type="expression" dxfId="1" priority="2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D1316"/>
  <sheetViews>
    <sheetView showZeros="0" view="pageBreakPreview" zoomScaleNormal="100" workbookViewId="0">
      <pane xSplit="1" ySplit="3" topLeftCell="B1303" activePane="bottomRight" state="frozen"/>
      <selection/>
      <selection pane="topRight"/>
      <selection pane="bottomLeft"/>
      <selection pane="bottomRight" activeCell="C1307" sqref="C1307"/>
    </sheetView>
  </sheetViews>
  <sheetFormatPr defaultColWidth="9" defaultRowHeight="15.6" outlineLevelCol="3"/>
  <cols>
    <col min="1" max="1" width="30.5" style="113" customWidth="1"/>
    <col min="2" max="2" width="14.8796296296296" style="113" customWidth="1"/>
    <col min="3" max="3" width="16.6296296296296" style="113" customWidth="1"/>
    <col min="4" max="4" width="21.6296296296296" style="322" customWidth="1"/>
    <col min="5" max="16384" width="9" style="113"/>
  </cols>
  <sheetData>
    <row r="1" s="146" customFormat="1" ht="45" customHeight="1" spans="1:4">
      <c r="A1" s="215" t="s">
        <v>162</v>
      </c>
      <c r="B1" s="215"/>
      <c r="C1" s="215"/>
      <c r="D1" s="215"/>
    </row>
    <row r="2" s="146" customFormat="1" ht="20.1" customHeight="1" spans="1:4">
      <c r="A2" s="323">
        <v>0</v>
      </c>
      <c r="B2" s="217">
        <v>0</v>
      </c>
      <c r="C2" s="324"/>
      <c r="D2" s="324" t="s">
        <v>40</v>
      </c>
    </row>
    <row r="3" s="320" customFormat="1" ht="39" customHeight="1" spans="1:4">
      <c r="A3" s="219" t="s">
        <v>41</v>
      </c>
      <c r="B3" s="131" t="s">
        <v>163</v>
      </c>
      <c r="C3" s="131" t="s">
        <v>43</v>
      </c>
      <c r="D3" s="131" t="s">
        <v>164</v>
      </c>
    </row>
    <row r="4" s="113" customFormat="1" ht="25" customHeight="1" spans="1:4">
      <c r="A4" s="325" t="s">
        <v>125</v>
      </c>
      <c r="B4" s="326">
        <f>B5+B17+B26+B37+B48+B59+B70+B82+B91+B104+B114+B123+B134+B147+B154+B162+B168+B175+B182+B189+C196+B203+B211+B217+B223+B230+B245</f>
        <v>30540</v>
      </c>
      <c r="C4" s="326">
        <f>C5+C17+C26+C37+C48+C59+C70+C82+C91+C104+C114+C123+C134+C147+C154+C162+C168+C175+C182+C189+C196+C203+C211+C217+C223+C230+C245</f>
        <v>30550</v>
      </c>
      <c r="D4" s="327">
        <f t="shared" ref="D4:D69" si="0">C4/B4-1</f>
        <v>0.000327439423706721</v>
      </c>
    </row>
    <row r="5" s="113" customFormat="1" ht="25" customHeight="1" spans="1:4">
      <c r="A5" s="325" t="s">
        <v>165</v>
      </c>
      <c r="B5" s="326">
        <f>SUM(B6:B16)</f>
        <v>2522</v>
      </c>
      <c r="C5" s="326">
        <f>SUM(C6:C16)</f>
        <v>2521</v>
      </c>
      <c r="D5" s="327">
        <f t="shared" si="0"/>
        <v>-0.000396510705789055</v>
      </c>
    </row>
    <row r="6" s="113" customFormat="1" ht="25" customHeight="1" spans="1:4">
      <c r="A6" s="328" t="s">
        <v>166</v>
      </c>
      <c r="B6" s="329">
        <v>1161</v>
      </c>
      <c r="C6" s="329">
        <v>1161</v>
      </c>
      <c r="D6" s="327">
        <f t="shared" si="0"/>
        <v>0</v>
      </c>
    </row>
    <row r="7" s="113" customFormat="1" ht="25" customHeight="1" spans="1:4">
      <c r="A7" s="328" t="s">
        <v>167</v>
      </c>
      <c r="B7" s="329">
        <v>1167</v>
      </c>
      <c r="C7" s="329">
        <v>1166</v>
      </c>
      <c r="D7" s="327">
        <f t="shared" si="0"/>
        <v>-0.000856898029134578</v>
      </c>
    </row>
    <row r="8" s="113" customFormat="1" ht="25" customHeight="1" spans="1:4">
      <c r="A8" s="328" t="s">
        <v>168</v>
      </c>
      <c r="B8" s="329">
        <v>0</v>
      </c>
      <c r="C8" s="329">
        <v>0</v>
      </c>
      <c r="D8" s="327"/>
    </row>
    <row r="9" s="113" customFormat="1" ht="25" customHeight="1" spans="1:4">
      <c r="A9" s="328" t="s">
        <v>169</v>
      </c>
      <c r="B9" s="329">
        <v>27</v>
      </c>
      <c r="C9" s="329">
        <v>27</v>
      </c>
      <c r="D9" s="327">
        <f t="shared" si="0"/>
        <v>0</v>
      </c>
    </row>
    <row r="10" s="113" customFormat="1" ht="25" customHeight="1" spans="1:4">
      <c r="A10" s="328" t="s">
        <v>170</v>
      </c>
      <c r="B10" s="329">
        <v>0</v>
      </c>
      <c r="C10" s="329">
        <v>0</v>
      </c>
      <c r="D10" s="327"/>
    </row>
    <row r="11" s="113" customFormat="1" ht="25" customHeight="1" spans="1:4">
      <c r="A11" s="328" t="s">
        <v>171</v>
      </c>
      <c r="B11" s="329">
        <v>0</v>
      </c>
      <c r="C11" s="329">
        <v>0</v>
      </c>
      <c r="D11" s="327"/>
    </row>
    <row r="12" s="113" customFormat="1" ht="25" customHeight="1" spans="1:4">
      <c r="A12" s="328" t="s">
        <v>172</v>
      </c>
      <c r="B12" s="329">
        <v>2</v>
      </c>
      <c r="C12" s="329">
        <v>2</v>
      </c>
      <c r="D12" s="327">
        <f t="shared" si="0"/>
        <v>0</v>
      </c>
    </row>
    <row r="13" s="113" customFormat="1" ht="25" customHeight="1" spans="1:4">
      <c r="A13" s="328" t="s">
        <v>173</v>
      </c>
      <c r="B13" s="329">
        <v>0</v>
      </c>
      <c r="C13" s="329">
        <v>0</v>
      </c>
      <c r="D13" s="327"/>
    </row>
    <row r="14" s="113" customFormat="1" ht="25" customHeight="1" spans="1:4">
      <c r="A14" s="328" t="s">
        <v>174</v>
      </c>
      <c r="B14" s="329">
        <v>0</v>
      </c>
      <c r="C14" s="329">
        <v>0</v>
      </c>
      <c r="D14" s="327"/>
    </row>
    <row r="15" s="113" customFormat="1" ht="25" customHeight="1" spans="1:4">
      <c r="A15" s="328" t="s">
        <v>175</v>
      </c>
      <c r="B15" s="329">
        <v>0</v>
      </c>
      <c r="C15" s="329">
        <v>0</v>
      </c>
      <c r="D15" s="327"/>
    </row>
    <row r="16" s="113" customFormat="1" ht="25" customHeight="1" spans="1:4">
      <c r="A16" s="328" t="s">
        <v>176</v>
      </c>
      <c r="B16" s="329">
        <v>165</v>
      </c>
      <c r="C16" s="329">
        <v>165</v>
      </c>
      <c r="D16" s="327">
        <f t="shared" si="0"/>
        <v>0</v>
      </c>
    </row>
    <row r="17" s="113" customFormat="1" ht="25" customHeight="1" spans="1:4">
      <c r="A17" s="325" t="s">
        <v>177</v>
      </c>
      <c r="B17" s="326">
        <f>SUM(B18:B25)</f>
        <v>1523</v>
      </c>
      <c r="C17" s="326">
        <f>SUM(C18:C25)</f>
        <v>1523</v>
      </c>
      <c r="D17" s="327">
        <f t="shared" si="0"/>
        <v>0</v>
      </c>
    </row>
    <row r="18" s="113" customFormat="1" ht="25" customHeight="1" spans="1:4">
      <c r="A18" s="328" t="s">
        <v>166</v>
      </c>
      <c r="B18" s="329">
        <v>694</v>
      </c>
      <c r="C18" s="329">
        <v>694</v>
      </c>
      <c r="D18" s="327">
        <f t="shared" si="0"/>
        <v>0</v>
      </c>
    </row>
    <row r="19" s="113" customFormat="1" ht="25" customHeight="1" spans="1:4">
      <c r="A19" s="328" t="s">
        <v>167</v>
      </c>
      <c r="B19" s="329">
        <v>754</v>
      </c>
      <c r="C19" s="329">
        <v>754</v>
      </c>
      <c r="D19" s="327">
        <f t="shared" si="0"/>
        <v>0</v>
      </c>
    </row>
    <row r="20" s="113" customFormat="1" ht="25" customHeight="1" spans="1:4">
      <c r="A20" s="328" t="s">
        <v>168</v>
      </c>
      <c r="B20" s="329">
        <v>0</v>
      </c>
      <c r="C20" s="329">
        <v>0</v>
      </c>
      <c r="D20" s="327"/>
    </row>
    <row r="21" s="113" customFormat="1" ht="25" customHeight="1" spans="1:4">
      <c r="A21" s="328" t="s">
        <v>178</v>
      </c>
      <c r="B21" s="329">
        <v>13</v>
      </c>
      <c r="C21" s="329">
        <v>13</v>
      </c>
      <c r="D21" s="327">
        <f t="shared" si="0"/>
        <v>0</v>
      </c>
    </row>
    <row r="22" s="113" customFormat="1" ht="25" customHeight="1" spans="1:4">
      <c r="A22" s="328" t="s">
        <v>179</v>
      </c>
      <c r="B22" s="329">
        <v>0</v>
      </c>
      <c r="C22" s="329">
        <v>0</v>
      </c>
      <c r="D22" s="327"/>
    </row>
    <row r="23" s="113" customFormat="1" ht="25" customHeight="1" spans="1:4">
      <c r="A23" s="328" t="s">
        <v>180</v>
      </c>
      <c r="B23" s="329">
        <v>16</v>
      </c>
      <c r="C23" s="329">
        <v>16</v>
      </c>
      <c r="D23" s="327">
        <f t="shared" si="0"/>
        <v>0</v>
      </c>
    </row>
    <row r="24" s="113" customFormat="1" ht="25" customHeight="1" spans="1:4">
      <c r="A24" s="328" t="s">
        <v>175</v>
      </c>
      <c r="B24" s="329">
        <v>0</v>
      </c>
      <c r="C24" s="329">
        <v>0</v>
      </c>
      <c r="D24" s="327"/>
    </row>
    <row r="25" s="113" customFormat="1" ht="25" customHeight="1" spans="1:4">
      <c r="A25" s="328" t="s">
        <v>181</v>
      </c>
      <c r="B25" s="329">
        <v>46</v>
      </c>
      <c r="C25" s="329">
        <v>46</v>
      </c>
      <c r="D25" s="327">
        <f t="shared" si="0"/>
        <v>0</v>
      </c>
    </row>
    <row r="26" s="113" customFormat="1" ht="25" customHeight="1" spans="1:4">
      <c r="A26" s="330" t="s">
        <v>182</v>
      </c>
      <c r="B26" s="326">
        <f>SUM(B27:B36)</f>
        <v>10373</v>
      </c>
      <c r="C26" s="326">
        <f>SUM(C27:C36)</f>
        <v>10388</v>
      </c>
      <c r="D26" s="327">
        <f t="shared" si="0"/>
        <v>0.00144606189144891</v>
      </c>
    </row>
    <row r="27" s="113" customFormat="1" ht="25" customHeight="1" spans="1:4">
      <c r="A27" s="328" t="s">
        <v>166</v>
      </c>
      <c r="B27" s="323">
        <v>7855</v>
      </c>
      <c r="C27" s="323">
        <v>7867</v>
      </c>
      <c r="D27" s="327">
        <f t="shared" si="0"/>
        <v>0.00152768936982817</v>
      </c>
    </row>
    <row r="28" s="113" customFormat="1" ht="25" customHeight="1" spans="1:4">
      <c r="A28" s="328" t="s">
        <v>167</v>
      </c>
      <c r="B28" s="323">
        <v>1699</v>
      </c>
      <c r="C28" s="323">
        <v>1702</v>
      </c>
      <c r="D28" s="327">
        <f t="shared" si="0"/>
        <v>0.00176574455562095</v>
      </c>
    </row>
    <row r="29" s="113" customFormat="1" ht="25" customHeight="1" spans="1:4">
      <c r="A29" s="328" t="s">
        <v>168</v>
      </c>
      <c r="B29" s="323">
        <v>210</v>
      </c>
      <c r="C29" s="323">
        <v>210</v>
      </c>
      <c r="D29" s="327">
        <f t="shared" si="0"/>
        <v>0</v>
      </c>
    </row>
    <row r="30" s="113" customFormat="1" ht="25" customHeight="1" spans="1:4">
      <c r="A30" s="328" t="s">
        <v>183</v>
      </c>
      <c r="B30" s="323">
        <v>0</v>
      </c>
      <c r="C30" s="323">
        <v>0</v>
      </c>
      <c r="D30" s="327"/>
    </row>
    <row r="31" s="113" customFormat="1" ht="25" customHeight="1" spans="1:4">
      <c r="A31" s="328" t="s">
        <v>184</v>
      </c>
      <c r="B31" s="323">
        <v>0</v>
      </c>
      <c r="C31" s="323">
        <v>0</v>
      </c>
      <c r="D31" s="327"/>
    </row>
    <row r="32" s="113" customFormat="1" ht="25" customHeight="1" spans="1:4">
      <c r="A32" s="328" t="s">
        <v>185</v>
      </c>
      <c r="B32" s="323">
        <v>0</v>
      </c>
      <c r="C32" s="323">
        <v>0</v>
      </c>
      <c r="D32" s="327"/>
    </row>
    <row r="33" s="113" customFormat="1" ht="25" customHeight="1" spans="1:4">
      <c r="A33" s="328" t="s">
        <v>186</v>
      </c>
      <c r="B33" s="323">
        <v>107</v>
      </c>
      <c r="C33" s="323">
        <v>107</v>
      </c>
      <c r="D33" s="327">
        <f t="shared" si="0"/>
        <v>0</v>
      </c>
    </row>
    <row r="34" s="113" customFormat="1" ht="25" customHeight="1" spans="1:4">
      <c r="A34" s="328" t="s">
        <v>187</v>
      </c>
      <c r="B34" s="323">
        <v>0</v>
      </c>
      <c r="C34" s="323">
        <v>0</v>
      </c>
      <c r="D34" s="327"/>
    </row>
    <row r="35" s="113" customFormat="1" ht="25" customHeight="1" spans="1:4">
      <c r="A35" s="328" t="s">
        <v>175</v>
      </c>
      <c r="B35" s="323">
        <v>190</v>
      </c>
      <c r="C35" s="323">
        <v>190</v>
      </c>
      <c r="D35" s="327">
        <f t="shared" si="0"/>
        <v>0</v>
      </c>
    </row>
    <row r="36" s="113" customFormat="1" ht="42" customHeight="1" spans="1:4">
      <c r="A36" s="328" t="s">
        <v>188</v>
      </c>
      <c r="B36" s="323">
        <v>312</v>
      </c>
      <c r="C36" s="323">
        <v>312</v>
      </c>
      <c r="D36" s="327">
        <f t="shared" si="0"/>
        <v>0</v>
      </c>
    </row>
    <row r="37" s="113" customFormat="1" ht="25" customHeight="1" spans="1:4">
      <c r="A37" s="325" t="s">
        <v>189</v>
      </c>
      <c r="B37" s="331">
        <f>SUM(B38:B47)</f>
        <v>952</v>
      </c>
      <c r="C37" s="331">
        <f>SUM(C38:C47)</f>
        <v>952</v>
      </c>
      <c r="D37" s="327">
        <f t="shared" si="0"/>
        <v>0</v>
      </c>
    </row>
    <row r="38" s="113" customFormat="1" ht="25" customHeight="1" spans="1:4">
      <c r="A38" s="328" t="s">
        <v>166</v>
      </c>
      <c r="B38" s="332">
        <v>551</v>
      </c>
      <c r="C38" s="333">
        <v>551</v>
      </c>
      <c r="D38" s="327">
        <f t="shared" si="0"/>
        <v>0</v>
      </c>
    </row>
    <row r="39" s="113" customFormat="1" ht="25" customHeight="1" spans="1:4">
      <c r="A39" s="328" t="s">
        <v>167</v>
      </c>
      <c r="B39" s="334">
        <v>21</v>
      </c>
      <c r="C39" s="333">
        <v>21</v>
      </c>
      <c r="D39" s="327">
        <f t="shared" si="0"/>
        <v>0</v>
      </c>
    </row>
    <row r="40" s="113" customFormat="1" ht="25" customHeight="1" spans="1:4">
      <c r="A40" s="328" t="s">
        <v>168</v>
      </c>
      <c r="B40" s="335"/>
      <c r="C40" s="335"/>
      <c r="D40" s="327"/>
    </row>
    <row r="41" s="113" customFormat="1" ht="25" customHeight="1" spans="1:4">
      <c r="A41" s="328" t="s">
        <v>190</v>
      </c>
      <c r="B41" s="335"/>
      <c r="C41" s="335"/>
      <c r="D41" s="327"/>
    </row>
    <row r="42" s="113" customFormat="1" ht="25" customHeight="1" spans="1:4">
      <c r="A42" s="328" t="s">
        <v>191</v>
      </c>
      <c r="B42" s="335"/>
      <c r="C42" s="335"/>
      <c r="D42" s="327"/>
    </row>
    <row r="43" s="113" customFormat="1" ht="25" customHeight="1" spans="1:4">
      <c r="A43" s="328" t="s">
        <v>192</v>
      </c>
      <c r="B43" s="335"/>
      <c r="C43" s="335"/>
      <c r="D43" s="327"/>
    </row>
    <row r="44" s="113" customFormat="1" ht="25" customHeight="1" spans="1:4">
      <c r="A44" s="328" t="s">
        <v>193</v>
      </c>
      <c r="B44" s="335"/>
      <c r="C44" s="335"/>
      <c r="D44" s="327"/>
    </row>
    <row r="45" s="113" customFormat="1" ht="25" customHeight="1" spans="1:4">
      <c r="A45" s="328" t="s">
        <v>194</v>
      </c>
      <c r="B45" s="334">
        <v>6</v>
      </c>
      <c r="C45" s="333">
        <v>6</v>
      </c>
      <c r="D45" s="327">
        <f t="shared" si="0"/>
        <v>0</v>
      </c>
    </row>
    <row r="46" s="113" customFormat="1" ht="25" customHeight="1" spans="1:4">
      <c r="A46" s="328" t="s">
        <v>175</v>
      </c>
      <c r="B46" s="335"/>
      <c r="C46" s="335"/>
      <c r="D46" s="327"/>
    </row>
    <row r="47" s="113" customFormat="1" ht="25" customHeight="1" spans="1:4">
      <c r="A47" s="328" t="s">
        <v>195</v>
      </c>
      <c r="B47" s="334">
        <v>374</v>
      </c>
      <c r="C47" s="333">
        <v>374</v>
      </c>
      <c r="D47" s="327">
        <f t="shared" si="0"/>
        <v>0</v>
      </c>
    </row>
    <row r="48" s="113" customFormat="1" ht="25" customHeight="1" spans="1:4">
      <c r="A48" s="325" t="s">
        <v>196</v>
      </c>
      <c r="B48" s="331">
        <f>SUM(B49:B58)</f>
        <v>549</v>
      </c>
      <c r="C48" s="331">
        <f>SUM(C49:C58)</f>
        <v>549</v>
      </c>
      <c r="D48" s="327">
        <f t="shared" si="0"/>
        <v>0</v>
      </c>
    </row>
    <row r="49" s="113" customFormat="1" ht="25" customHeight="1" spans="1:4">
      <c r="A49" s="328" t="s">
        <v>166</v>
      </c>
      <c r="B49" s="334">
        <v>332</v>
      </c>
      <c r="C49" s="333">
        <v>332</v>
      </c>
      <c r="D49" s="327">
        <f t="shared" si="0"/>
        <v>0</v>
      </c>
    </row>
    <row r="50" s="113" customFormat="1" ht="25" customHeight="1" spans="1:4">
      <c r="A50" s="328" t="s">
        <v>167</v>
      </c>
      <c r="B50" s="335"/>
      <c r="C50" s="335"/>
      <c r="D50" s="327"/>
    </row>
    <row r="51" s="113" customFormat="1" ht="25" customHeight="1" spans="1:4">
      <c r="A51" s="328" t="s">
        <v>168</v>
      </c>
      <c r="B51" s="335"/>
      <c r="C51" s="335"/>
      <c r="D51" s="327"/>
    </row>
    <row r="52" s="113" customFormat="1" ht="25" customHeight="1" spans="1:4">
      <c r="A52" s="328" t="s">
        <v>197</v>
      </c>
      <c r="B52" s="335"/>
      <c r="C52" s="335"/>
      <c r="D52" s="327"/>
    </row>
    <row r="53" s="113" customFormat="1" ht="25" customHeight="1" spans="1:4">
      <c r="A53" s="328" t="s">
        <v>198</v>
      </c>
      <c r="B53" s="335"/>
      <c r="C53" s="335"/>
      <c r="D53" s="327"/>
    </row>
    <row r="54" s="113" customFormat="1" ht="25" customHeight="1" spans="1:4">
      <c r="A54" s="328" t="s">
        <v>199</v>
      </c>
      <c r="B54" s="335"/>
      <c r="C54" s="335"/>
      <c r="D54" s="327"/>
    </row>
    <row r="55" s="113" customFormat="1" ht="25" customHeight="1" spans="1:4">
      <c r="A55" s="328" t="s">
        <v>200</v>
      </c>
      <c r="B55" s="334">
        <v>171</v>
      </c>
      <c r="C55" s="333">
        <v>171</v>
      </c>
      <c r="D55" s="327">
        <f t="shared" si="0"/>
        <v>0</v>
      </c>
    </row>
    <row r="56" s="113" customFormat="1" ht="25" customHeight="1" spans="1:4">
      <c r="A56" s="328" t="s">
        <v>201</v>
      </c>
      <c r="B56" s="334">
        <v>46</v>
      </c>
      <c r="C56" s="333">
        <v>46</v>
      </c>
      <c r="D56" s="327">
        <f t="shared" si="0"/>
        <v>0</v>
      </c>
    </row>
    <row r="57" s="113" customFormat="1" ht="25" customHeight="1" spans="1:4">
      <c r="A57" s="328" t="s">
        <v>175</v>
      </c>
      <c r="B57" s="335"/>
      <c r="C57" s="335"/>
      <c r="D57" s="327"/>
    </row>
    <row r="58" s="113" customFormat="1" ht="25" customHeight="1" spans="1:4">
      <c r="A58" s="328" t="s">
        <v>202</v>
      </c>
      <c r="B58" s="335"/>
      <c r="C58" s="335"/>
      <c r="D58" s="327"/>
    </row>
    <row r="59" s="113" customFormat="1" ht="25" customHeight="1" spans="1:4">
      <c r="A59" s="325" t="s">
        <v>203</v>
      </c>
      <c r="B59" s="331">
        <f>SUM(B60:B69)</f>
        <v>2005</v>
      </c>
      <c r="C59" s="331">
        <f>SUM(C60:C69)</f>
        <v>2005</v>
      </c>
      <c r="D59" s="327">
        <f t="shared" si="0"/>
        <v>0</v>
      </c>
    </row>
    <row r="60" s="113" customFormat="1" ht="25" customHeight="1" spans="1:4">
      <c r="A60" s="328" t="s">
        <v>166</v>
      </c>
      <c r="B60" s="336">
        <v>1588</v>
      </c>
      <c r="C60" s="337">
        <v>1588</v>
      </c>
      <c r="D60" s="327">
        <f t="shared" si="0"/>
        <v>0</v>
      </c>
    </row>
    <row r="61" s="113" customFormat="1" ht="25" customHeight="1" spans="1:4">
      <c r="A61" s="328" t="s">
        <v>167</v>
      </c>
      <c r="B61" s="335"/>
      <c r="C61" s="335"/>
      <c r="D61" s="327"/>
    </row>
    <row r="62" s="113" customFormat="1" ht="25" customHeight="1" spans="1:4">
      <c r="A62" s="328" t="s">
        <v>168</v>
      </c>
      <c r="B62" s="335"/>
      <c r="C62" s="335"/>
      <c r="D62" s="327"/>
    </row>
    <row r="63" s="113" customFormat="1" ht="25" customHeight="1" spans="1:4">
      <c r="A63" s="328" t="s">
        <v>204</v>
      </c>
      <c r="B63" s="335"/>
      <c r="C63" s="335"/>
      <c r="D63" s="327"/>
    </row>
    <row r="64" s="113" customFormat="1" ht="25" customHeight="1" spans="1:4">
      <c r="A64" s="328" t="s">
        <v>205</v>
      </c>
      <c r="B64" s="335"/>
      <c r="C64" s="335"/>
      <c r="D64" s="327"/>
    </row>
    <row r="65" s="113" customFormat="1" ht="25" customHeight="1" spans="1:4">
      <c r="A65" s="328" t="s">
        <v>206</v>
      </c>
      <c r="B65" s="335"/>
      <c r="C65" s="335"/>
      <c r="D65" s="327"/>
    </row>
    <row r="66" s="113" customFormat="1" ht="25" customHeight="1" spans="1:4">
      <c r="A66" s="328" t="s">
        <v>207</v>
      </c>
      <c r="B66" s="334">
        <v>80</v>
      </c>
      <c r="C66" s="333">
        <v>80</v>
      </c>
      <c r="D66" s="327">
        <f t="shared" si="0"/>
        <v>0</v>
      </c>
    </row>
    <row r="67" s="113" customFormat="1" ht="25" customHeight="1" spans="1:4">
      <c r="A67" s="328" t="s">
        <v>208</v>
      </c>
      <c r="B67" s="334">
        <v>100</v>
      </c>
      <c r="C67" s="333">
        <v>100</v>
      </c>
      <c r="D67" s="327">
        <f t="shared" si="0"/>
        <v>0</v>
      </c>
    </row>
    <row r="68" s="113" customFormat="1" ht="25" customHeight="1" spans="1:4">
      <c r="A68" s="328" t="s">
        <v>175</v>
      </c>
      <c r="B68" s="334">
        <v>185</v>
      </c>
      <c r="C68" s="333">
        <v>185</v>
      </c>
      <c r="D68" s="327">
        <f t="shared" si="0"/>
        <v>0</v>
      </c>
    </row>
    <row r="69" s="113" customFormat="1" ht="25" customHeight="1" spans="1:4">
      <c r="A69" s="328" t="s">
        <v>209</v>
      </c>
      <c r="B69" s="334">
        <v>52</v>
      </c>
      <c r="C69" s="333">
        <v>52</v>
      </c>
      <c r="D69" s="327">
        <f t="shared" si="0"/>
        <v>0</v>
      </c>
    </row>
    <row r="70" s="113" customFormat="1" ht="25" customHeight="1" spans="1:4">
      <c r="A70" s="325" t="s">
        <v>210</v>
      </c>
      <c r="B70" s="331"/>
      <c r="C70" s="331"/>
      <c r="D70" s="327"/>
    </row>
    <row r="71" s="113" customFormat="1" ht="25" customHeight="1" spans="1:4">
      <c r="A71" s="328" t="s">
        <v>166</v>
      </c>
      <c r="B71" s="338"/>
      <c r="C71" s="338"/>
      <c r="D71" s="327"/>
    </row>
    <row r="72" s="113" customFormat="1" ht="25" customHeight="1" spans="1:4">
      <c r="A72" s="328" t="s">
        <v>167</v>
      </c>
      <c r="B72" s="335"/>
      <c r="C72" s="335"/>
      <c r="D72" s="327"/>
    </row>
    <row r="73" s="113" customFormat="1" ht="25" customHeight="1" spans="1:4">
      <c r="A73" s="328" t="s">
        <v>168</v>
      </c>
      <c r="B73" s="335"/>
      <c r="C73" s="335"/>
      <c r="D73" s="327"/>
    </row>
    <row r="74" s="113" customFormat="1" ht="25" customHeight="1" spans="1:4">
      <c r="A74" s="328" t="s">
        <v>211</v>
      </c>
      <c r="B74" s="335"/>
      <c r="C74" s="335"/>
      <c r="D74" s="327"/>
    </row>
    <row r="75" s="113" customFormat="1" ht="25" customHeight="1" spans="1:4">
      <c r="A75" s="328" t="s">
        <v>212</v>
      </c>
      <c r="B75" s="335"/>
      <c r="C75" s="335"/>
      <c r="D75" s="327"/>
    </row>
    <row r="76" s="113" customFormat="1" ht="25" customHeight="1" spans="1:4">
      <c r="A76" s="328" t="s">
        <v>213</v>
      </c>
      <c r="B76" s="335"/>
      <c r="C76" s="335"/>
      <c r="D76" s="327"/>
    </row>
    <row r="77" s="113" customFormat="1" ht="25" customHeight="1" spans="1:4">
      <c r="A77" s="328" t="s">
        <v>214</v>
      </c>
      <c r="B77" s="335"/>
      <c r="C77" s="335"/>
      <c r="D77" s="327"/>
    </row>
    <row r="78" s="113" customFormat="1" ht="25" customHeight="1" spans="1:4">
      <c r="A78" s="328" t="s">
        <v>215</v>
      </c>
      <c r="B78" s="335"/>
      <c r="C78" s="335"/>
      <c r="D78" s="327"/>
    </row>
    <row r="79" s="113" customFormat="1" ht="25" customHeight="1" spans="1:4">
      <c r="A79" s="328" t="s">
        <v>207</v>
      </c>
      <c r="B79" s="335"/>
      <c r="C79" s="335"/>
      <c r="D79" s="327"/>
    </row>
    <row r="80" s="113" customFormat="1" ht="25" customHeight="1" spans="1:4">
      <c r="A80" s="328" t="s">
        <v>175</v>
      </c>
      <c r="B80" s="335"/>
      <c r="C80" s="335"/>
      <c r="D80" s="327"/>
    </row>
    <row r="81" s="113" customFormat="1" ht="25" customHeight="1" spans="1:4">
      <c r="A81" s="328" t="s">
        <v>216</v>
      </c>
      <c r="B81" s="335"/>
      <c r="C81" s="335"/>
      <c r="D81" s="327"/>
    </row>
    <row r="82" s="113" customFormat="1" ht="25" customHeight="1" spans="1:4">
      <c r="A82" s="325" t="s">
        <v>217</v>
      </c>
      <c r="B82" s="331">
        <f>SUM(B83:B87)</f>
        <v>331</v>
      </c>
      <c r="C82" s="331">
        <f>SUM(C83:C87)</f>
        <v>330</v>
      </c>
      <c r="D82" s="327">
        <f>C82/B82-1</f>
        <v>-0.00302114803625375</v>
      </c>
    </row>
    <row r="83" s="113" customFormat="1" ht="25" customHeight="1" spans="1:4">
      <c r="A83" s="328" t="s">
        <v>166</v>
      </c>
      <c r="B83" s="334">
        <v>6</v>
      </c>
      <c r="C83" s="333">
        <v>6</v>
      </c>
      <c r="D83" s="327">
        <f>C83/B83-1</f>
        <v>0</v>
      </c>
    </row>
    <row r="84" s="113" customFormat="1" ht="25" customHeight="1" spans="1:4">
      <c r="A84" s="328" t="s">
        <v>167</v>
      </c>
      <c r="B84" s="335"/>
      <c r="C84" s="335"/>
      <c r="D84" s="327"/>
    </row>
    <row r="85" s="113" customFormat="1" ht="25" customHeight="1" spans="1:4">
      <c r="A85" s="328" t="s">
        <v>168</v>
      </c>
      <c r="B85" s="335"/>
      <c r="C85" s="335"/>
      <c r="D85" s="327"/>
    </row>
    <row r="86" s="113" customFormat="1" ht="25" customHeight="1" spans="1:4">
      <c r="A86" s="328" t="s">
        <v>218</v>
      </c>
      <c r="B86" s="332">
        <v>325</v>
      </c>
      <c r="C86" s="333">
        <v>324</v>
      </c>
      <c r="D86" s="327">
        <f>C86/B86-1</f>
        <v>-0.00307692307692309</v>
      </c>
    </row>
    <row r="87" s="113" customFormat="1" ht="25" customHeight="1" spans="1:4">
      <c r="A87" s="328" t="s">
        <v>219</v>
      </c>
      <c r="B87" s="335"/>
      <c r="C87" s="335"/>
      <c r="D87" s="327"/>
    </row>
    <row r="88" s="113" customFormat="1" ht="25" customHeight="1" spans="1:4">
      <c r="A88" s="328" t="s">
        <v>207</v>
      </c>
      <c r="B88" s="335"/>
      <c r="C88" s="335"/>
      <c r="D88" s="327"/>
    </row>
    <row r="89" s="113" customFormat="1" ht="25" customHeight="1" spans="1:4">
      <c r="A89" s="328" t="s">
        <v>175</v>
      </c>
      <c r="B89" s="335"/>
      <c r="C89" s="335"/>
      <c r="D89" s="327"/>
    </row>
    <row r="90" s="113" customFormat="1" ht="25" customHeight="1" spans="1:4">
      <c r="A90" s="328" t="s">
        <v>220</v>
      </c>
      <c r="B90" s="335"/>
      <c r="C90" s="335"/>
      <c r="D90" s="327"/>
    </row>
    <row r="91" s="113" customFormat="1" ht="25" customHeight="1" spans="1:4">
      <c r="A91" s="325" t="s">
        <v>221</v>
      </c>
      <c r="B91" s="331"/>
      <c r="C91" s="331"/>
      <c r="D91" s="327"/>
    </row>
    <row r="92" s="113" customFormat="1" ht="25" customHeight="1" spans="1:4">
      <c r="A92" s="328" t="s">
        <v>166</v>
      </c>
      <c r="B92" s="338"/>
      <c r="C92" s="338"/>
      <c r="D92" s="327"/>
    </row>
    <row r="93" s="113" customFormat="1" ht="25" customHeight="1" spans="1:4">
      <c r="A93" s="328" t="s">
        <v>167</v>
      </c>
      <c r="B93" s="335"/>
      <c r="C93" s="335"/>
      <c r="D93" s="327"/>
    </row>
    <row r="94" s="113" customFormat="1" ht="25" customHeight="1" spans="1:4">
      <c r="A94" s="328" t="s">
        <v>168</v>
      </c>
      <c r="B94" s="335"/>
      <c r="C94" s="335"/>
      <c r="D94" s="327"/>
    </row>
    <row r="95" s="113" customFormat="1" ht="25" customHeight="1" spans="1:4">
      <c r="A95" s="328" t="s">
        <v>222</v>
      </c>
      <c r="B95" s="335"/>
      <c r="C95" s="335"/>
      <c r="D95" s="327"/>
    </row>
    <row r="96" s="113" customFormat="1" ht="25" customHeight="1" spans="1:4">
      <c r="A96" s="328" t="s">
        <v>223</v>
      </c>
      <c r="B96" s="335"/>
      <c r="C96" s="335"/>
      <c r="D96" s="327"/>
    </row>
    <row r="97" s="113" customFormat="1" ht="25" customHeight="1" spans="1:4">
      <c r="A97" s="328" t="s">
        <v>207</v>
      </c>
      <c r="B97" s="335"/>
      <c r="C97" s="335"/>
      <c r="D97" s="327"/>
    </row>
    <row r="98" s="113" customFormat="1" ht="25" customHeight="1" spans="1:4">
      <c r="A98" s="328" t="s">
        <v>224</v>
      </c>
      <c r="B98" s="335"/>
      <c r="C98" s="335"/>
      <c r="D98" s="327"/>
    </row>
    <row r="99" s="113" customFormat="1" ht="25" customHeight="1" spans="1:4">
      <c r="A99" s="328" t="s">
        <v>225</v>
      </c>
      <c r="B99" s="335"/>
      <c r="C99" s="335"/>
      <c r="D99" s="327"/>
    </row>
    <row r="100" s="113" customFormat="1" ht="25" customHeight="1" spans="1:4">
      <c r="A100" s="328" t="s">
        <v>226</v>
      </c>
      <c r="B100" s="335"/>
      <c r="C100" s="335"/>
      <c r="D100" s="327"/>
    </row>
    <row r="101" s="113" customFormat="1" ht="25" customHeight="1" spans="1:4">
      <c r="A101" s="328" t="s">
        <v>227</v>
      </c>
      <c r="B101" s="338"/>
      <c r="C101" s="338"/>
      <c r="D101" s="327"/>
    </row>
    <row r="102" s="113" customFormat="1" ht="25" customHeight="1" spans="1:4">
      <c r="A102" s="328" t="s">
        <v>175</v>
      </c>
      <c r="B102" s="335"/>
      <c r="C102" s="335"/>
      <c r="D102" s="327"/>
    </row>
    <row r="103" s="113" customFormat="1" ht="25" customHeight="1" spans="1:4">
      <c r="A103" s="328" t="s">
        <v>228</v>
      </c>
      <c r="B103" s="335"/>
      <c r="C103" s="335"/>
      <c r="D103" s="327"/>
    </row>
    <row r="104" s="113" customFormat="1" ht="25" customHeight="1" spans="1:4">
      <c r="A104" s="325" t="s">
        <v>229</v>
      </c>
      <c r="B104" s="331">
        <f>B113</f>
        <v>46</v>
      </c>
      <c r="C104" s="331">
        <f>C113</f>
        <v>46</v>
      </c>
      <c r="D104" s="327">
        <f>C104/B104-1</f>
        <v>0</v>
      </c>
    </row>
    <row r="105" s="113" customFormat="1" ht="25" customHeight="1" spans="1:4">
      <c r="A105" s="328" t="s">
        <v>166</v>
      </c>
      <c r="B105" s="335"/>
      <c r="C105" s="335"/>
      <c r="D105" s="327"/>
    </row>
    <row r="106" s="113" customFormat="1" ht="25" customHeight="1" spans="1:4">
      <c r="A106" s="328" t="s">
        <v>167</v>
      </c>
      <c r="B106" s="335"/>
      <c r="C106" s="335"/>
      <c r="D106" s="327"/>
    </row>
    <row r="107" s="113" customFormat="1" ht="25" customHeight="1" spans="1:4">
      <c r="A107" s="328" t="s">
        <v>168</v>
      </c>
      <c r="B107" s="335"/>
      <c r="C107" s="335"/>
      <c r="D107" s="327"/>
    </row>
    <row r="108" s="113" customFormat="1" ht="25" customHeight="1" spans="1:4">
      <c r="A108" s="328" t="s">
        <v>230</v>
      </c>
      <c r="B108" s="335"/>
      <c r="C108" s="335"/>
      <c r="D108" s="327"/>
    </row>
    <row r="109" s="113" customFormat="1" ht="25" customHeight="1" spans="1:4">
      <c r="A109" s="328" t="s">
        <v>231</v>
      </c>
      <c r="B109" s="335"/>
      <c r="C109" s="335"/>
      <c r="D109" s="327"/>
    </row>
    <row r="110" s="113" customFormat="1" ht="25" customHeight="1" spans="1:4">
      <c r="A110" s="328" t="s">
        <v>232</v>
      </c>
      <c r="B110" s="335"/>
      <c r="C110" s="335"/>
      <c r="D110" s="327"/>
    </row>
    <row r="111" s="113" customFormat="1" ht="25" customHeight="1" spans="1:4">
      <c r="A111" s="328" t="s">
        <v>233</v>
      </c>
      <c r="B111" s="335"/>
      <c r="C111" s="335"/>
      <c r="D111" s="327"/>
    </row>
    <row r="112" s="113" customFormat="1" ht="25" customHeight="1" spans="1:4">
      <c r="A112" s="328" t="s">
        <v>175</v>
      </c>
      <c r="B112" s="335"/>
      <c r="C112" s="335"/>
      <c r="D112" s="327"/>
    </row>
    <row r="113" s="113" customFormat="1" ht="25" customHeight="1" spans="1:4">
      <c r="A113" s="328" t="s">
        <v>234</v>
      </c>
      <c r="B113" s="334">
        <v>46</v>
      </c>
      <c r="C113" s="333">
        <v>46</v>
      </c>
      <c r="D113" s="327">
        <f>C113/B113-1</f>
        <v>0</v>
      </c>
    </row>
    <row r="114" s="113" customFormat="1" ht="25" customHeight="1" spans="1:4">
      <c r="A114" s="325" t="s">
        <v>235</v>
      </c>
      <c r="B114" s="331">
        <f>SUM(B115:B122)</f>
        <v>2293</v>
      </c>
      <c r="C114" s="331">
        <f>SUM(C115:C122)</f>
        <v>2293</v>
      </c>
      <c r="D114" s="327">
        <f>C114/B114-1</f>
        <v>0</v>
      </c>
    </row>
    <row r="115" s="113" customFormat="1" ht="25" customHeight="1" spans="1:4">
      <c r="A115" s="328" t="s">
        <v>166</v>
      </c>
      <c r="B115" s="336">
        <v>1802</v>
      </c>
      <c r="C115" s="337">
        <v>1802</v>
      </c>
      <c r="D115" s="327">
        <f>C115/B115-1</f>
        <v>0</v>
      </c>
    </row>
    <row r="116" s="113" customFormat="1" ht="25" customHeight="1" spans="1:4">
      <c r="A116" s="328" t="s">
        <v>167</v>
      </c>
      <c r="B116" s="334">
        <v>246</v>
      </c>
      <c r="C116" s="333">
        <v>246</v>
      </c>
      <c r="D116" s="327">
        <f>C116/B116-1</f>
        <v>0</v>
      </c>
    </row>
    <row r="117" s="113" customFormat="1" ht="25" customHeight="1" spans="1:4">
      <c r="A117" s="328" t="s">
        <v>168</v>
      </c>
      <c r="B117" s="335"/>
      <c r="C117" s="335"/>
      <c r="D117" s="327"/>
    </row>
    <row r="118" s="113" customFormat="1" ht="25" customHeight="1" spans="1:4">
      <c r="A118" s="328" t="s">
        <v>236</v>
      </c>
      <c r="B118" s="335">
        <v>20</v>
      </c>
      <c r="C118" s="335">
        <v>20</v>
      </c>
      <c r="D118" s="327">
        <f>C118/B118-1</f>
        <v>0</v>
      </c>
    </row>
    <row r="119" s="113" customFormat="1" ht="25" customHeight="1" spans="1:4">
      <c r="A119" s="328" t="s">
        <v>237</v>
      </c>
      <c r="B119" s="335"/>
      <c r="C119" s="335"/>
      <c r="D119" s="327"/>
    </row>
    <row r="120" s="113" customFormat="1" ht="25" customHeight="1" spans="1:4">
      <c r="A120" s="328" t="s">
        <v>238</v>
      </c>
      <c r="B120" s="335"/>
      <c r="C120" s="335"/>
      <c r="D120" s="327"/>
    </row>
    <row r="121" s="113" customFormat="1" ht="25" customHeight="1" spans="1:4">
      <c r="A121" s="328" t="s">
        <v>175</v>
      </c>
      <c r="B121" s="335"/>
      <c r="C121" s="335"/>
      <c r="D121" s="327"/>
    </row>
    <row r="122" s="113" customFormat="1" ht="25" customHeight="1" spans="1:4">
      <c r="A122" s="328" t="s">
        <v>239</v>
      </c>
      <c r="B122" s="334">
        <v>225</v>
      </c>
      <c r="C122" s="333">
        <v>225</v>
      </c>
      <c r="D122" s="327">
        <f>C122/B122-1</f>
        <v>0</v>
      </c>
    </row>
    <row r="123" s="113" customFormat="1" ht="25" customHeight="1" spans="1:4">
      <c r="A123" s="325" t="s">
        <v>240</v>
      </c>
      <c r="B123" s="331">
        <f>SUM(B124:B133)</f>
        <v>1056</v>
      </c>
      <c r="C123" s="331">
        <f>SUM(C124:C133)</f>
        <v>1056</v>
      </c>
      <c r="D123" s="327">
        <f>C123/B123-1</f>
        <v>0</v>
      </c>
    </row>
    <row r="124" s="113" customFormat="1" ht="25" customHeight="1" spans="1:4">
      <c r="A124" s="328" t="s">
        <v>166</v>
      </c>
      <c r="B124" s="334">
        <v>778</v>
      </c>
      <c r="C124" s="333">
        <v>778</v>
      </c>
      <c r="D124" s="327">
        <f>C124/B124-1</f>
        <v>0</v>
      </c>
    </row>
    <row r="125" s="113" customFormat="1" ht="25" customHeight="1" spans="1:4">
      <c r="A125" s="328" t="s">
        <v>167</v>
      </c>
      <c r="B125" s="334">
        <v>7</v>
      </c>
      <c r="C125" s="333">
        <v>7</v>
      </c>
      <c r="D125" s="327">
        <f>C125/B125-1</f>
        <v>0</v>
      </c>
    </row>
    <row r="126" s="113" customFormat="1" ht="25" customHeight="1" spans="1:4">
      <c r="A126" s="328" t="s">
        <v>168</v>
      </c>
      <c r="B126" s="335"/>
      <c r="C126" s="335"/>
      <c r="D126" s="327"/>
    </row>
    <row r="127" s="113" customFormat="1" ht="25" customHeight="1" spans="1:4">
      <c r="A127" s="328" t="s">
        <v>241</v>
      </c>
      <c r="B127" s="335"/>
      <c r="C127" s="335"/>
      <c r="D127" s="327"/>
    </row>
    <row r="128" s="113" customFormat="1" ht="25" customHeight="1" spans="1:4">
      <c r="A128" s="328" t="s">
        <v>242</v>
      </c>
      <c r="B128" s="335"/>
      <c r="C128" s="335"/>
      <c r="D128" s="327"/>
    </row>
    <row r="129" s="113" customFormat="1" ht="25" customHeight="1" spans="1:4">
      <c r="A129" s="328" t="s">
        <v>243</v>
      </c>
      <c r="B129" s="335"/>
      <c r="C129" s="335"/>
      <c r="D129" s="327"/>
    </row>
    <row r="130" s="113" customFormat="1" ht="25" customHeight="1" spans="1:4">
      <c r="A130" s="328" t="s">
        <v>244</v>
      </c>
      <c r="B130" s="335"/>
      <c r="C130" s="335"/>
      <c r="D130" s="327"/>
    </row>
    <row r="131" s="113" customFormat="1" ht="25" customHeight="1" spans="1:4">
      <c r="A131" s="328" t="s">
        <v>245</v>
      </c>
      <c r="B131" s="334">
        <v>10</v>
      </c>
      <c r="C131" s="333">
        <v>10</v>
      </c>
      <c r="D131" s="327">
        <f>C131/B131-1</f>
        <v>0</v>
      </c>
    </row>
    <row r="132" s="113" customFormat="1" ht="25" customHeight="1" spans="1:4">
      <c r="A132" s="328" t="s">
        <v>175</v>
      </c>
      <c r="B132" s="335"/>
      <c r="C132" s="335"/>
      <c r="D132" s="327"/>
    </row>
    <row r="133" s="113" customFormat="1" ht="25" customHeight="1" spans="1:4">
      <c r="A133" s="328" t="s">
        <v>246</v>
      </c>
      <c r="B133" s="334">
        <v>261</v>
      </c>
      <c r="C133" s="333">
        <v>261</v>
      </c>
      <c r="D133" s="327">
        <f>C133/B133-1</f>
        <v>0</v>
      </c>
    </row>
    <row r="134" s="113" customFormat="1" ht="25" customHeight="1" spans="1:4">
      <c r="A134" s="325" t="s">
        <v>247</v>
      </c>
      <c r="B134" s="331"/>
      <c r="C134" s="331"/>
      <c r="D134" s="327"/>
    </row>
    <row r="135" s="113" customFormat="1" ht="25" customHeight="1" spans="1:4">
      <c r="A135" s="328" t="s">
        <v>166</v>
      </c>
      <c r="B135" s="335"/>
      <c r="C135" s="335"/>
      <c r="D135" s="327"/>
    </row>
    <row r="136" s="113" customFormat="1" ht="25" customHeight="1" spans="1:4">
      <c r="A136" s="328" t="s">
        <v>167</v>
      </c>
      <c r="B136" s="338"/>
      <c r="C136" s="338"/>
      <c r="D136" s="327"/>
    </row>
    <row r="137" s="113" customFormat="1" ht="25" customHeight="1" spans="1:4">
      <c r="A137" s="328" t="s">
        <v>168</v>
      </c>
      <c r="B137" s="335"/>
      <c r="C137" s="335"/>
      <c r="D137" s="327"/>
    </row>
    <row r="138" s="113" customFormat="1" ht="25" customHeight="1" spans="1:4">
      <c r="A138" s="328" t="s">
        <v>248</v>
      </c>
      <c r="B138" s="335"/>
      <c r="C138" s="335"/>
      <c r="D138" s="327"/>
    </row>
    <row r="139" s="113" customFormat="1" ht="25" customHeight="1" spans="1:4">
      <c r="A139" s="328" t="s">
        <v>249</v>
      </c>
      <c r="B139" s="335"/>
      <c r="C139" s="335"/>
      <c r="D139" s="327"/>
    </row>
    <row r="140" s="113" customFormat="1" ht="25" customHeight="1" spans="1:4">
      <c r="A140" s="328" t="s">
        <v>250</v>
      </c>
      <c r="B140" s="335"/>
      <c r="C140" s="335"/>
      <c r="D140" s="327"/>
    </row>
    <row r="141" s="113" customFormat="1" ht="25" customHeight="1" spans="1:4">
      <c r="A141" s="328" t="s">
        <v>251</v>
      </c>
      <c r="B141" s="335"/>
      <c r="C141" s="335"/>
      <c r="D141" s="327"/>
    </row>
    <row r="142" s="113" customFormat="1" ht="25" customHeight="1" spans="1:4">
      <c r="A142" s="328" t="s">
        <v>252</v>
      </c>
      <c r="B142" s="335"/>
      <c r="C142" s="335"/>
      <c r="D142" s="327"/>
    </row>
    <row r="143" s="113" customFormat="1" ht="25" customHeight="1" spans="1:4">
      <c r="A143" s="328" t="s">
        <v>253</v>
      </c>
      <c r="B143" s="335"/>
      <c r="C143" s="335"/>
      <c r="D143" s="327"/>
    </row>
    <row r="144" s="113" customFormat="1" ht="25" customHeight="1" spans="1:4">
      <c r="A144" s="328" t="s">
        <v>254</v>
      </c>
      <c r="B144" s="335"/>
      <c r="C144" s="335"/>
      <c r="D144" s="327"/>
    </row>
    <row r="145" s="113" customFormat="1" ht="25" customHeight="1" spans="1:4">
      <c r="A145" s="328" t="s">
        <v>175</v>
      </c>
      <c r="B145" s="335"/>
      <c r="C145" s="335"/>
      <c r="D145" s="327"/>
    </row>
    <row r="146" s="113" customFormat="1" ht="25" customHeight="1" spans="1:4">
      <c r="A146" s="328" t="s">
        <v>255</v>
      </c>
      <c r="B146" s="335"/>
      <c r="C146" s="335"/>
      <c r="D146" s="327"/>
    </row>
    <row r="147" s="113" customFormat="1" ht="25" customHeight="1" spans="1:4">
      <c r="A147" s="325" t="s">
        <v>256</v>
      </c>
      <c r="B147" s="326">
        <f>SUM(B148:B153)</f>
        <v>567</v>
      </c>
      <c r="C147" s="326">
        <f>SUM(C148:C153)</f>
        <v>567</v>
      </c>
      <c r="D147" s="327">
        <f>C147/B147-1</f>
        <v>0</v>
      </c>
    </row>
    <row r="148" s="113" customFormat="1" ht="25" customHeight="1" spans="1:4">
      <c r="A148" s="328" t="s">
        <v>166</v>
      </c>
      <c r="B148" s="334">
        <v>286</v>
      </c>
      <c r="C148" s="333">
        <v>286</v>
      </c>
      <c r="D148" s="327">
        <f>C148/B148-1</f>
        <v>0</v>
      </c>
    </row>
    <row r="149" s="113" customFormat="1" ht="25" customHeight="1" spans="1:4">
      <c r="A149" s="328" t="s">
        <v>167</v>
      </c>
      <c r="B149" s="335"/>
      <c r="C149" s="335"/>
      <c r="D149" s="327"/>
    </row>
    <row r="150" s="113" customFormat="1" ht="25" customHeight="1" spans="1:4">
      <c r="A150" s="328" t="s">
        <v>168</v>
      </c>
      <c r="B150" s="335"/>
      <c r="C150" s="335"/>
      <c r="D150" s="327"/>
    </row>
    <row r="151" s="113" customFormat="1" ht="25" customHeight="1" spans="1:4">
      <c r="A151" s="328" t="s">
        <v>257</v>
      </c>
      <c r="B151" s="334">
        <v>41</v>
      </c>
      <c r="C151" s="333">
        <v>41</v>
      </c>
      <c r="D151" s="327">
        <f>C151/B151-1</f>
        <v>0</v>
      </c>
    </row>
    <row r="152" s="113" customFormat="1" ht="25" customHeight="1" spans="1:4">
      <c r="A152" s="328" t="s">
        <v>175</v>
      </c>
      <c r="B152" s="335"/>
      <c r="C152" s="335"/>
      <c r="D152" s="327"/>
    </row>
    <row r="153" s="113" customFormat="1" ht="25" customHeight="1" spans="1:4">
      <c r="A153" s="328" t="s">
        <v>258</v>
      </c>
      <c r="B153" s="334">
        <v>240</v>
      </c>
      <c r="C153" s="333">
        <v>240</v>
      </c>
      <c r="D153" s="327">
        <f>C153/B153-1</f>
        <v>0</v>
      </c>
    </row>
    <row r="154" s="113" customFormat="1" ht="25" customHeight="1" spans="1:4">
      <c r="A154" s="325" t="s">
        <v>259</v>
      </c>
      <c r="B154" s="331"/>
      <c r="C154" s="331"/>
      <c r="D154" s="327"/>
    </row>
    <row r="155" s="113" customFormat="1" ht="25" customHeight="1" spans="1:4">
      <c r="A155" s="328" t="s">
        <v>166</v>
      </c>
      <c r="B155" s="335"/>
      <c r="C155" s="335"/>
      <c r="D155" s="327"/>
    </row>
    <row r="156" s="113" customFormat="1" ht="25" customHeight="1" spans="1:4">
      <c r="A156" s="328" t="s">
        <v>167</v>
      </c>
      <c r="B156" s="335"/>
      <c r="C156" s="335"/>
      <c r="D156" s="327"/>
    </row>
    <row r="157" s="113" customFormat="1" ht="25" customHeight="1" spans="1:4">
      <c r="A157" s="328" t="s">
        <v>168</v>
      </c>
      <c r="B157" s="338"/>
      <c r="C157" s="338"/>
      <c r="D157" s="327"/>
    </row>
    <row r="158" s="113" customFormat="1" ht="25" customHeight="1" spans="1:4">
      <c r="A158" s="328" t="s">
        <v>260</v>
      </c>
      <c r="B158" s="335"/>
      <c r="C158" s="335"/>
      <c r="D158" s="327"/>
    </row>
    <row r="159" s="113" customFormat="1" ht="25" customHeight="1" spans="1:4">
      <c r="A159" s="328" t="s">
        <v>261</v>
      </c>
      <c r="B159" s="335"/>
      <c r="C159" s="335"/>
      <c r="D159" s="327"/>
    </row>
    <row r="160" s="113" customFormat="1" ht="25" customHeight="1" spans="1:4">
      <c r="A160" s="328" t="s">
        <v>175</v>
      </c>
      <c r="B160" s="335"/>
      <c r="C160" s="335"/>
      <c r="D160" s="327"/>
    </row>
    <row r="161" s="113" customFormat="1" ht="25" customHeight="1" spans="1:4">
      <c r="A161" s="328" t="s">
        <v>262</v>
      </c>
      <c r="B161" s="335"/>
      <c r="C161" s="335"/>
      <c r="D161" s="327"/>
    </row>
    <row r="162" s="113" customFormat="1" ht="25" customHeight="1" spans="1:4">
      <c r="A162" s="325" t="s">
        <v>263</v>
      </c>
      <c r="B162" s="331">
        <f>B163+B164</f>
        <v>144</v>
      </c>
      <c r="C162" s="331">
        <f>C163+C164</f>
        <v>144</v>
      </c>
      <c r="D162" s="327">
        <f>C162/B162-1</f>
        <v>0</v>
      </c>
    </row>
    <row r="163" s="113" customFormat="1" ht="25" customHeight="1" spans="1:4">
      <c r="A163" s="328" t="s">
        <v>166</v>
      </c>
      <c r="B163" s="334">
        <v>128</v>
      </c>
      <c r="C163" s="333">
        <v>128</v>
      </c>
      <c r="D163" s="327">
        <f>C163/B163-1</f>
        <v>0</v>
      </c>
    </row>
    <row r="164" s="113" customFormat="1" ht="25" customHeight="1" spans="1:4">
      <c r="A164" s="328" t="s">
        <v>167</v>
      </c>
      <c r="B164" s="334">
        <v>16</v>
      </c>
      <c r="C164" s="333">
        <v>16</v>
      </c>
      <c r="D164" s="327">
        <f>C164/B164-1</f>
        <v>0</v>
      </c>
    </row>
    <row r="165" s="113" customFormat="1" ht="25" customHeight="1" spans="1:4">
      <c r="A165" s="328" t="s">
        <v>168</v>
      </c>
      <c r="B165" s="335"/>
      <c r="C165" s="335"/>
      <c r="D165" s="327"/>
    </row>
    <row r="166" s="113" customFormat="1" ht="25" customHeight="1" spans="1:4">
      <c r="A166" s="328" t="s">
        <v>264</v>
      </c>
      <c r="B166" s="335"/>
      <c r="C166" s="335"/>
      <c r="D166" s="327"/>
    </row>
    <row r="167" s="113" customFormat="1" ht="25" customHeight="1" spans="1:4">
      <c r="A167" s="328" t="s">
        <v>265</v>
      </c>
      <c r="B167" s="335"/>
      <c r="C167" s="335"/>
      <c r="D167" s="327"/>
    </row>
    <row r="168" s="113" customFormat="1" ht="25" customHeight="1" spans="1:4">
      <c r="A168" s="325" t="s">
        <v>266</v>
      </c>
      <c r="B168" s="331">
        <f>B169+B174</f>
        <v>141</v>
      </c>
      <c r="C168" s="331">
        <f>C169+C174</f>
        <v>141</v>
      </c>
      <c r="D168" s="327">
        <f>C168/B168-1</f>
        <v>0</v>
      </c>
    </row>
    <row r="169" s="113" customFormat="1" ht="25" customHeight="1" spans="1:4">
      <c r="A169" s="328" t="s">
        <v>166</v>
      </c>
      <c r="B169" s="334">
        <v>135</v>
      </c>
      <c r="C169" s="333">
        <v>135</v>
      </c>
      <c r="D169" s="327">
        <f>C169/B169-1</f>
        <v>0</v>
      </c>
    </row>
    <row r="170" s="113" customFormat="1" ht="25" customHeight="1" spans="1:4">
      <c r="A170" s="328" t="s">
        <v>167</v>
      </c>
      <c r="B170" s="338"/>
      <c r="C170" s="338"/>
      <c r="D170" s="327"/>
    </row>
    <row r="171" s="113" customFormat="1" ht="25" customHeight="1" spans="1:4">
      <c r="A171" s="328" t="s">
        <v>168</v>
      </c>
      <c r="B171" s="335"/>
      <c r="C171" s="335"/>
      <c r="D171" s="327"/>
    </row>
    <row r="172" s="113" customFormat="1" ht="25" customHeight="1" spans="1:4">
      <c r="A172" s="328" t="s">
        <v>180</v>
      </c>
      <c r="B172" s="335"/>
      <c r="C172" s="335"/>
      <c r="D172" s="327"/>
    </row>
    <row r="173" s="113" customFormat="1" ht="25" customHeight="1" spans="1:4">
      <c r="A173" s="328" t="s">
        <v>175</v>
      </c>
      <c r="B173" s="335"/>
      <c r="C173" s="335"/>
      <c r="D173" s="327"/>
    </row>
    <row r="174" s="113" customFormat="1" ht="25" customHeight="1" spans="1:4">
      <c r="A174" s="328" t="s">
        <v>267</v>
      </c>
      <c r="B174" s="334">
        <v>6</v>
      </c>
      <c r="C174" s="333">
        <v>6</v>
      </c>
      <c r="D174" s="327">
        <f>C174/B174-1</f>
        <v>0</v>
      </c>
    </row>
    <row r="175" s="113" customFormat="1" ht="25" customHeight="1" spans="1:4">
      <c r="A175" s="325" t="s">
        <v>268</v>
      </c>
      <c r="B175" s="331">
        <f>SUM(B176:B181)</f>
        <v>452</v>
      </c>
      <c r="C175" s="331">
        <f>SUM(C176:C181)</f>
        <v>452</v>
      </c>
      <c r="D175" s="327">
        <f>C175/B175-1</f>
        <v>0</v>
      </c>
    </row>
    <row r="176" s="113" customFormat="1" ht="25" customHeight="1" spans="1:4">
      <c r="A176" s="328" t="s">
        <v>166</v>
      </c>
      <c r="B176" s="334">
        <v>211</v>
      </c>
      <c r="C176" s="333">
        <v>211</v>
      </c>
      <c r="D176" s="327">
        <f>C176/B176-1</f>
        <v>0</v>
      </c>
    </row>
    <row r="177" s="113" customFormat="1" ht="25" customHeight="1" spans="1:4">
      <c r="A177" s="328" t="s">
        <v>167</v>
      </c>
      <c r="B177" s="334">
        <v>18</v>
      </c>
      <c r="C177" s="333">
        <v>18</v>
      </c>
      <c r="D177" s="327">
        <f>C177/B177-1</f>
        <v>0</v>
      </c>
    </row>
    <row r="178" s="113" customFormat="1" ht="25" customHeight="1" spans="1:4">
      <c r="A178" s="328" t="s">
        <v>168</v>
      </c>
      <c r="B178" s="335"/>
      <c r="C178" s="335"/>
      <c r="D178" s="327"/>
    </row>
    <row r="179" s="113" customFormat="1" ht="25" customHeight="1" spans="1:4">
      <c r="A179" s="328" t="s">
        <v>269</v>
      </c>
      <c r="B179" s="335"/>
      <c r="C179" s="335"/>
      <c r="D179" s="327"/>
    </row>
    <row r="180" s="113" customFormat="1" ht="25" customHeight="1" spans="1:4">
      <c r="A180" s="328" t="s">
        <v>175</v>
      </c>
      <c r="B180" s="335"/>
      <c r="C180" s="335"/>
      <c r="D180" s="327"/>
    </row>
    <row r="181" s="113" customFormat="1" ht="25" customHeight="1" spans="1:4">
      <c r="A181" s="328" t="s">
        <v>270</v>
      </c>
      <c r="B181" s="334">
        <v>223</v>
      </c>
      <c r="C181" s="333">
        <v>223</v>
      </c>
      <c r="D181" s="327">
        <f>C181/B181-1</f>
        <v>0</v>
      </c>
    </row>
    <row r="182" s="113" customFormat="1" ht="25" customHeight="1" spans="1:4">
      <c r="A182" s="325" t="s">
        <v>271</v>
      </c>
      <c r="B182" s="331">
        <f>SUM(B183:B188)</f>
        <v>2094</v>
      </c>
      <c r="C182" s="331">
        <f>SUM(C183:C188)</f>
        <v>2091</v>
      </c>
      <c r="D182" s="327">
        <f>C182/B182-1</f>
        <v>-0.00143266475644699</v>
      </c>
    </row>
    <row r="183" s="113" customFormat="1" ht="25" customHeight="1" spans="1:4">
      <c r="A183" s="328" t="s">
        <v>166</v>
      </c>
      <c r="B183" s="336">
        <v>1707</v>
      </c>
      <c r="C183" s="337">
        <v>1707</v>
      </c>
      <c r="D183" s="327">
        <f>C183/B183-1</f>
        <v>0</v>
      </c>
    </row>
    <row r="184" s="113" customFormat="1" ht="25" customHeight="1" spans="1:4">
      <c r="A184" s="328" t="s">
        <v>167</v>
      </c>
      <c r="B184" s="332">
        <v>282</v>
      </c>
      <c r="C184" s="333">
        <v>280</v>
      </c>
      <c r="D184" s="327">
        <f>C184/B184-1</f>
        <v>-0.00709219858156029</v>
      </c>
    </row>
    <row r="185" s="113" customFormat="1" ht="25" customHeight="1" spans="1:4">
      <c r="A185" s="328" t="s">
        <v>168</v>
      </c>
      <c r="B185" s="335"/>
      <c r="C185" s="335"/>
      <c r="D185" s="327"/>
    </row>
    <row r="186" s="113" customFormat="1" ht="25" customHeight="1" spans="1:4">
      <c r="A186" s="328" t="s">
        <v>272</v>
      </c>
      <c r="B186" s="335"/>
      <c r="C186" s="335"/>
      <c r="D186" s="327"/>
    </row>
    <row r="187" s="113" customFormat="1" ht="25" customHeight="1" spans="1:4">
      <c r="A187" s="328" t="s">
        <v>175</v>
      </c>
      <c r="B187" s="334">
        <v>14</v>
      </c>
      <c r="C187" s="333">
        <v>14</v>
      </c>
      <c r="D187" s="327">
        <f>C187/B187-1</f>
        <v>0</v>
      </c>
    </row>
    <row r="188" s="113" customFormat="1" ht="42" customHeight="1" spans="1:4">
      <c r="A188" s="328" t="s">
        <v>273</v>
      </c>
      <c r="B188" s="332">
        <v>91</v>
      </c>
      <c r="C188" s="333">
        <v>90</v>
      </c>
      <c r="D188" s="327">
        <f>C188/B188-1</f>
        <v>-0.0109890109890109</v>
      </c>
    </row>
    <row r="189" s="113" customFormat="1" ht="25" customHeight="1" spans="1:4">
      <c r="A189" s="325" t="s">
        <v>274</v>
      </c>
      <c r="B189" s="331">
        <f>B190+B191+B195</f>
        <v>1047</v>
      </c>
      <c r="C189" s="331">
        <f>C190+C191+C195</f>
        <v>1047</v>
      </c>
      <c r="D189" s="327">
        <f>C189/B189-1</f>
        <v>0</v>
      </c>
    </row>
    <row r="190" s="113" customFormat="1" ht="25" customHeight="1" spans="1:4">
      <c r="A190" s="328" t="s">
        <v>166</v>
      </c>
      <c r="B190" s="334">
        <v>517</v>
      </c>
      <c r="C190" s="333">
        <v>517</v>
      </c>
      <c r="D190" s="327">
        <f>C190/B190-1</f>
        <v>0</v>
      </c>
    </row>
    <row r="191" s="113" customFormat="1" ht="25" customHeight="1" spans="1:4">
      <c r="A191" s="328" t="s">
        <v>167</v>
      </c>
      <c r="B191" s="334">
        <v>317</v>
      </c>
      <c r="C191" s="333">
        <v>317</v>
      </c>
      <c r="D191" s="327">
        <f>C191/B191-1</f>
        <v>0</v>
      </c>
    </row>
    <row r="192" s="113" customFormat="1" ht="25" customHeight="1" spans="1:4">
      <c r="A192" s="328" t="s">
        <v>168</v>
      </c>
      <c r="B192" s="335"/>
      <c r="C192" s="335"/>
      <c r="D192" s="327"/>
    </row>
    <row r="193" s="113" customFormat="1" ht="25" customHeight="1" spans="1:4">
      <c r="A193" s="328" t="s">
        <v>275</v>
      </c>
      <c r="B193" s="338"/>
      <c r="C193" s="338"/>
      <c r="D193" s="327"/>
    </row>
    <row r="194" s="113" customFormat="1" ht="25" customHeight="1" spans="1:4">
      <c r="A194" s="328" t="s">
        <v>175</v>
      </c>
      <c r="B194" s="335"/>
      <c r="C194" s="335"/>
      <c r="D194" s="327"/>
    </row>
    <row r="195" s="113" customFormat="1" ht="25" customHeight="1" spans="1:4">
      <c r="A195" s="328" t="s">
        <v>276</v>
      </c>
      <c r="B195" s="334">
        <v>213</v>
      </c>
      <c r="C195" s="333">
        <v>213</v>
      </c>
      <c r="D195" s="327">
        <f>C195/B195-1</f>
        <v>0</v>
      </c>
    </row>
    <row r="196" s="113" customFormat="1" ht="25" customHeight="1" spans="1:4">
      <c r="A196" s="325" t="s">
        <v>277</v>
      </c>
      <c r="B196" s="113">
        <f>SUM(B197:B202)</f>
        <v>831</v>
      </c>
      <c r="C196" s="113">
        <f>SUM(C197:C202)</f>
        <v>831</v>
      </c>
      <c r="D196" s="327">
        <f>C196/B196-1</f>
        <v>0</v>
      </c>
    </row>
    <row r="197" s="113" customFormat="1" ht="25" customHeight="1" spans="1:4">
      <c r="A197" s="328" t="s">
        <v>166</v>
      </c>
      <c r="B197" s="334">
        <v>361</v>
      </c>
      <c r="C197" s="333">
        <v>361</v>
      </c>
      <c r="D197" s="327">
        <f>C197/B197-1</f>
        <v>0</v>
      </c>
    </row>
    <row r="198" s="113" customFormat="1" ht="25" customHeight="1" spans="1:4">
      <c r="A198" s="328" t="s">
        <v>167</v>
      </c>
      <c r="B198" s="334">
        <v>449</v>
      </c>
      <c r="C198" s="333">
        <v>449</v>
      </c>
      <c r="D198" s="327">
        <f>C198/B198-1</f>
        <v>0</v>
      </c>
    </row>
    <row r="199" s="113" customFormat="1" ht="25" customHeight="1" spans="1:4">
      <c r="A199" s="328" t="s">
        <v>168</v>
      </c>
      <c r="B199" s="338"/>
      <c r="C199" s="338"/>
      <c r="D199" s="327"/>
    </row>
    <row r="200" s="113" customFormat="1" ht="25" customHeight="1" spans="1:4">
      <c r="A200" s="328" t="s">
        <v>278</v>
      </c>
      <c r="B200" s="338"/>
      <c r="C200" s="338"/>
      <c r="D200" s="327"/>
    </row>
    <row r="201" s="113" customFormat="1" ht="25" customHeight="1" spans="1:4">
      <c r="A201" s="328" t="s">
        <v>175</v>
      </c>
      <c r="B201" s="335"/>
      <c r="C201" s="335"/>
      <c r="D201" s="327"/>
    </row>
    <row r="202" s="113" customFormat="1" ht="25" customHeight="1" spans="1:4">
      <c r="A202" s="328" t="s">
        <v>279</v>
      </c>
      <c r="B202" s="334">
        <v>21</v>
      </c>
      <c r="C202" s="333">
        <v>21</v>
      </c>
      <c r="D202" s="327">
        <f>C202/B202-1</f>
        <v>0</v>
      </c>
    </row>
    <row r="203" s="113" customFormat="1" ht="25" customHeight="1" spans="1:4">
      <c r="A203" s="325" t="s">
        <v>280</v>
      </c>
      <c r="B203" s="331">
        <f>SUM(B204:B210)</f>
        <v>207</v>
      </c>
      <c r="C203" s="331">
        <f>SUM(C204:C210)</f>
        <v>207</v>
      </c>
      <c r="D203" s="327">
        <f>C203/B203-1</f>
        <v>0</v>
      </c>
    </row>
    <row r="204" s="113" customFormat="1" ht="25" customHeight="1" spans="1:4">
      <c r="A204" s="328" t="s">
        <v>166</v>
      </c>
      <c r="B204" s="334">
        <v>134</v>
      </c>
      <c r="C204" s="333">
        <v>134</v>
      </c>
      <c r="D204" s="327">
        <f>C204/B204-1</f>
        <v>0</v>
      </c>
    </row>
    <row r="205" s="113" customFormat="1" ht="25" customHeight="1" spans="1:4">
      <c r="A205" s="328" t="s">
        <v>167</v>
      </c>
      <c r="B205" s="334">
        <v>60</v>
      </c>
      <c r="C205" s="333">
        <v>60</v>
      </c>
      <c r="D205" s="327">
        <f>C205/B205-1</f>
        <v>0</v>
      </c>
    </row>
    <row r="206" s="113" customFormat="1" ht="25" customHeight="1" spans="1:4">
      <c r="A206" s="328" t="s">
        <v>168</v>
      </c>
      <c r="B206" s="335"/>
      <c r="C206" s="335"/>
      <c r="D206" s="327"/>
    </row>
    <row r="207" s="113" customFormat="1" ht="25" customHeight="1" spans="1:4">
      <c r="A207" s="328" t="s">
        <v>281</v>
      </c>
      <c r="B207" s="338"/>
      <c r="C207" s="338"/>
      <c r="D207" s="327"/>
    </row>
    <row r="208" s="113" customFormat="1" ht="25" customHeight="1" spans="1:4">
      <c r="A208" s="328" t="s">
        <v>282</v>
      </c>
      <c r="B208" s="334">
        <v>1</v>
      </c>
      <c r="C208" s="333">
        <v>1</v>
      </c>
      <c r="D208" s="327">
        <f>C208/B208-1</f>
        <v>0</v>
      </c>
    </row>
    <row r="209" s="113" customFormat="1" ht="25" customHeight="1" spans="1:4">
      <c r="A209" s="328" t="s">
        <v>175</v>
      </c>
      <c r="B209" s="335"/>
      <c r="C209" s="335"/>
      <c r="D209" s="327"/>
    </row>
    <row r="210" s="113" customFormat="1" ht="25" customHeight="1" spans="1:4">
      <c r="A210" s="328" t="s">
        <v>283</v>
      </c>
      <c r="B210" s="334">
        <v>12</v>
      </c>
      <c r="C210" s="333">
        <v>12</v>
      </c>
      <c r="D210" s="327">
        <f>C210/B210-1</f>
        <v>0</v>
      </c>
    </row>
    <row r="211" s="113" customFormat="1" ht="25" customHeight="1" spans="1:4">
      <c r="A211" s="325" t="s">
        <v>284</v>
      </c>
      <c r="B211" s="331"/>
      <c r="C211" s="331"/>
      <c r="D211" s="327"/>
    </row>
    <row r="212" s="113" customFormat="1" ht="25" customHeight="1" spans="1:4">
      <c r="A212" s="328" t="s">
        <v>166</v>
      </c>
      <c r="B212" s="335"/>
      <c r="C212" s="335"/>
      <c r="D212" s="327"/>
    </row>
    <row r="213" s="113" customFormat="1" ht="25" customHeight="1" spans="1:4">
      <c r="A213" s="328" t="s">
        <v>167</v>
      </c>
      <c r="B213" s="335"/>
      <c r="C213" s="335"/>
      <c r="D213" s="327"/>
    </row>
    <row r="214" s="113" customFormat="1" ht="25" customHeight="1" spans="1:4">
      <c r="A214" s="328" t="s">
        <v>168</v>
      </c>
      <c r="B214" s="335"/>
      <c r="C214" s="335"/>
      <c r="D214" s="327"/>
    </row>
    <row r="215" s="113" customFormat="1" ht="25" customHeight="1" spans="1:4">
      <c r="A215" s="328" t="s">
        <v>175</v>
      </c>
      <c r="B215" s="338"/>
      <c r="C215" s="338"/>
      <c r="D215" s="327"/>
    </row>
    <row r="216" s="113" customFormat="1" ht="25" customHeight="1" spans="1:4">
      <c r="A216" s="328" t="s">
        <v>285</v>
      </c>
      <c r="B216" s="335"/>
      <c r="C216" s="335"/>
      <c r="D216" s="327"/>
    </row>
    <row r="217" s="113" customFormat="1" ht="25" customHeight="1" spans="1:4">
      <c r="A217" s="325" t="s">
        <v>286</v>
      </c>
      <c r="B217" s="331">
        <f>B218+B219</f>
        <v>964</v>
      </c>
      <c r="C217" s="331">
        <f>C218+C219</f>
        <v>964</v>
      </c>
      <c r="D217" s="327">
        <f>C217/B217-1</f>
        <v>0</v>
      </c>
    </row>
    <row r="218" s="113" customFormat="1" ht="25" customHeight="1" spans="1:4">
      <c r="A218" s="328" t="s">
        <v>166</v>
      </c>
      <c r="B218" s="334">
        <v>854</v>
      </c>
      <c r="C218" s="333">
        <v>854</v>
      </c>
      <c r="D218" s="327">
        <f>C218/B218-1</f>
        <v>0</v>
      </c>
    </row>
    <row r="219" s="113" customFormat="1" ht="25" customHeight="1" spans="1:4">
      <c r="A219" s="328" t="s">
        <v>167</v>
      </c>
      <c r="B219" s="334">
        <v>110</v>
      </c>
      <c r="C219" s="333">
        <v>110</v>
      </c>
      <c r="D219" s="327">
        <f>C219/B219-1</f>
        <v>0</v>
      </c>
    </row>
    <row r="220" s="113" customFormat="1" ht="25" customHeight="1" spans="1:4">
      <c r="A220" s="328" t="s">
        <v>168</v>
      </c>
      <c r="B220" s="335"/>
      <c r="C220" s="335"/>
      <c r="D220" s="327"/>
    </row>
    <row r="221" s="113" customFormat="1" ht="25" customHeight="1" spans="1:4">
      <c r="A221" s="328" t="s">
        <v>175</v>
      </c>
      <c r="B221" s="335"/>
      <c r="C221" s="335"/>
      <c r="D221" s="327"/>
    </row>
    <row r="222" s="113" customFormat="1" ht="25" customHeight="1" spans="1:4">
      <c r="A222" s="328" t="s">
        <v>287</v>
      </c>
      <c r="B222" s="338"/>
      <c r="C222" s="338"/>
      <c r="D222" s="327"/>
    </row>
    <row r="223" s="113" customFormat="1" ht="25" customHeight="1" spans="1:4">
      <c r="A223" s="325" t="s">
        <v>288</v>
      </c>
      <c r="B223" s="331"/>
      <c r="C223" s="331"/>
      <c r="D223" s="327"/>
    </row>
    <row r="224" s="113" customFormat="1" ht="25" customHeight="1" spans="1:4">
      <c r="A224" s="328" t="s">
        <v>166</v>
      </c>
      <c r="B224" s="335"/>
      <c r="C224" s="335"/>
      <c r="D224" s="327"/>
    </row>
    <row r="225" s="113" customFormat="1" ht="25" customHeight="1" spans="1:4">
      <c r="A225" s="328" t="s">
        <v>167</v>
      </c>
      <c r="B225" s="335"/>
      <c r="C225" s="335"/>
      <c r="D225" s="327"/>
    </row>
    <row r="226" s="113" customFormat="1" ht="25" customHeight="1" spans="1:4">
      <c r="A226" s="328" t="s">
        <v>168</v>
      </c>
      <c r="B226" s="335"/>
      <c r="C226" s="335"/>
      <c r="D226" s="327"/>
    </row>
    <row r="227" s="113" customFormat="1" ht="25" customHeight="1" spans="1:4">
      <c r="A227" s="328" t="s">
        <v>289</v>
      </c>
      <c r="B227" s="335"/>
      <c r="C227" s="335"/>
      <c r="D227" s="327"/>
    </row>
    <row r="228" s="113" customFormat="1" ht="25" customHeight="1" spans="1:4">
      <c r="A228" s="328" t="s">
        <v>175</v>
      </c>
      <c r="B228" s="335"/>
      <c r="C228" s="335"/>
      <c r="D228" s="327"/>
    </row>
    <row r="229" s="113" customFormat="1" ht="25" customHeight="1" spans="1:4">
      <c r="A229" s="328" t="s">
        <v>290</v>
      </c>
      <c r="B229" s="338"/>
      <c r="C229" s="338"/>
      <c r="D229" s="327"/>
    </row>
    <row r="230" s="113" customFormat="1" ht="25" customHeight="1" spans="1:4">
      <c r="A230" s="325" t="s">
        <v>291</v>
      </c>
      <c r="B230" s="331">
        <f>SUM(B231:B244)</f>
        <v>2439</v>
      </c>
      <c r="C230" s="331">
        <f>SUM(C231:C244)</f>
        <v>2439</v>
      </c>
      <c r="D230" s="327">
        <f>C230/B230-1</f>
        <v>0</v>
      </c>
    </row>
    <row r="231" s="113" customFormat="1" ht="25" customHeight="1" spans="1:4">
      <c r="A231" s="328" t="s">
        <v>166</v>
      </c>
      <c r="B231" s="336">
        <v>2269</v>
      </c>
      <c r="C231" s="337">
        <v>2269</v>
      </c>
      <c r="D231" s="327">
        <f>C231/B231-1</f>
        <v>0</v>
      </c>
    </row>
    <row r="232" s="113" customFormat="1" ht="25" customHeight="1" spans="1:4">
      <c r="A232" s="328" t="s">
        <v>167</v>
      </c>
      <c r="B232" s="334">
        <v>30</v>
      </c>
      <c r="C232" s="333">
        <v>30</v>
      </c>
      <c r="D232" s="327">
        <f>C232/B232-1</f>
        <v>0</v>
      </c>
    </row>
    <row r="233" s="113" customFormat="1" ht="25" customHeight="1" spans="1:4">
      <c r="A233" s="328" t="s">
        <v>168</v>
      </c>
      <c r="B233" s="335"/>
      <c r="C233" s="335"/>
      <c r="D233" s="327"/>
    </row>
    <row r="234" s="113" customFormat="1" ht="25" customHeight="1" spans="1:4">
      <c r="A234" s="328" t="s">
        <v>292</v>
      </c>
      <c r="B234" s="334">
        <v>34</v>
      </c>
      <c r="C234" s="333">
        <v>34</v>
      </c>
      <c r="D234" s="327">
        <f>C234/B234-1</f>
        <v>0</v>
      </c>
    </row>
    <row r="235" s="113" customFormat="1" ht="25" customHeight="1" spans="1:4">
      <c r="A235" s="328" t="s">
        <v>293</v>
      </c>
      <c r="B235" s="334">
        <v>18</v>
      </c>
      <c r="C235" s="333">
        <v>18</v>
      </c>
      <c r="D235" s="327">
        <f>C235/B235-1</f>
        <v>0</v>
      </c>
    </row>
    <row r="236" s="113" customFormat="1" ht="25" customHeight="1" spans="1:4">
      <c r="A236" s="328" t="s">
        <v>207</v>
      </c>
      <c r="B236" s="335"/>
      <c r="C236" s="335"/>
      <c r="D236" s="327"/>
    </row>
    <row r="237" s="113" customFormat="1" ht="25" customHeight="1" spans="1:4">
      <c r="A237" s="328" t="s">
        <v>294</v>
      </c>
      <c r="B237" s="335"/>
      <c r="C237" s="335"/>
      <c r="D237" s="327"/>
    </row>
    <row r="238" s="113" customFormat="1" ht="25" customHeight="1" spans="1:4">
      <c r="A238" s="328" t="s">
        <v>295</v>
      </c>
      <c r="B238" s="335"/>
      <c r="C238" s="335"/>
      <c r="D238" s="327"/>
    </row>
    <row r="239" s="113" customFormat="1" ht="25" customHeight="1" spans="1:4">
      <c r="A239" s="328" t="s">
        <v>296</v>
      </c>
      <c r="B239" s="335"/>
      <c r="C239" s="335"/>
      <c r="D239" s="327"/>
    </row>
    <row r="240" s="113" customFormat="1" ht="25" customHeight="1" spans="1:4">
      <c r="A240" s="328" t="s">
        <v>297</v>
      </c>
      <c r="B240" s="335"/>
      <c r="C240" s="335"/>
      <c r="D240" s="327"/>
    </row>
    <row r="241" s="113" customFormat="1" ht="25" customHeight="1" spans="1:4">
      <c r="A241" s="328" t="s">
        <v>298</v>
      </c>
      <c r="B241" s="335"/>
      <c r="C241" s="335"/>
      <c r="D241" s="339"/>
    </row>
    <row r="242" s="113" customFormat="1" ht="25" customHeight="1" spans="1:4">
      <c r="A242" s="328" t="s">
        <v>299</v>
      </c>
      <c r="B242" s="335"/>
      <c r="C242" s="335"/>
      <c r="D242" s="339"/>
    </row>
    <row r="243" s="113" customFormat="1" ht="25" customHeight="1" spans="1:4">
      <c r="A243" s="328" t="s">
        <v>175</v>
      </c>
      <c r="B243" s="335"/>
      <c r="C243" s="335"/>
      <c r="D243" s="339"/>
    </row>
    <row r="244" s="113" customFormat="1" ht="25" customHeight="1" spans="1:4">
      <c r="A244" s="328" t="s">
        <v>300</v>
      </c>
      <c r="B244" s="334">
        <v>88</v>
      </c>
      <c r="C244" s="333">
        <v>88</v>
      </c>
      <c r="D244" s="339">
        <f>C244/B244-1</f>
        <v>0</v>
      </c>
    </row>
    <row r="245" s="113" customFormat="1" ht="25" customHeight="1" spans="1:4">
      <c r="A245" s="325" t="s">
        <v>301</v>
      </c>
      <c r="B245" s="326">
        <f>B247</f>
        <v>4</v>
      </c>
      <c r="C245" s="326">
        <f>C247</f>
        <v>4</v>
      </c>
      <c r="D245" s="327">
        <f>C245/B245-1</f>
        <v>0</v>
      </c>
    </row>
    <row r="246" s="113" customFormat="1" ht="25" customHeight="1" spans="1:4">
      <c r="A246" s="328" t="s">
        <v>302</v>
      </c>
      <c r="B246" s="335"/>
      <c r="C246" s="335"/>
      <c r="D246" s="339"/>
    </row>
    <row r="247" s="113" customFormat="1" ht="25" customHeight="1" spans="1:4">
      <c r="A247" s="328" t="s">
        <v>303</v>
      </c>
      <c r="B247" s="334">
        <v>4</v>
      </c>
      <c r="C247" s="333">
        <v>4</v>
      </c>
      <c r="D247" s="339">
        <f>C247/B247-1</f>
        <v>0</v>
      </c>
    </row>
    <row r="248" s="113" customFormat="1" ht="25" customHeight="1" spans="1:4">
      <c r="A248" s="325" t="s">
        <v>304</v>
      </c>
      <c r="B248" s="331"/>
      <c r="C248" s="331"/>
      <c r="D248" s="327"/>
    </row>
    <row r="249" s="113" customFormat="1" ht="25" customHeight="1" spans="1:4">
      <c r="A249" s="325" t="s">
        <v>126</v>
      </c>
      <c r="B249" s="331"/>
      <c r="C249" s="331"/>
      <c r="D249" s="327"/>
    </row>
    <row r="250" s="113" customFormat="1" ht="25" customHeight="1" spans="1:4">
      <c r="A250" s="325" t="s">
        <v>305</v>
      </c>
      <c r="B250" s="331"/>
      <c r="C250" s="331"/>
      <c r="D250" s="327"/>
    </row>
    <row r="251" s="113" customFormat="1" ht="25" customHeight="1" spans="1:4">
      <c r="A251" s="325" t="s">
        <v>306</v>
      </c>
      <c r="B251" s="331"/>
      <c r="C251" s="331"/>
      <c r="D251" s="327"/>
    </row>
    <row r="252" s="113" customFormat="1" ht="25" customHeight="1" spans="1:4">
      <c r="A252" s="325" t="s">
        <v>127</v>
      </c>
      <c r="B252" s="326">
        <f>B253+B255</f>
        <v>296</v>
      </c>
      <c r="C252" s="326">
        <f>C253+C255</f>
        <v>296</v>
      </c>
      <c r="D252" s="327">
        <f>C252/B252-1</f>
        <v>0</v>
      </c>
    </row>
    <row r="253" s="113" customFormat="1" ht="25" customHeight="1" spans="1:4">
      <c r="A253" s="325" t="s">
        <v>307</v>
      </c>
      <c r="B253" s="326">
        <f>B254</f>
        <v>0</v>
      </c>
      <c r="C253" s="326"/>
      <c r="D253" s="327"/>
    </row>
    <row r="254" s="113" customFormat="1" ht="25" customHeight="1" spans="1:4">
      <c r="A254" s="328" t="s">
        <v>308</v>
      </c>
      <c r="B254" s="338"/>
      <c r="C254" s="338"/>
      <c r="D254" s="339"/>
    </row>
    <row r="255" s="113" customFormat="1" ht="25" customHeight="1" spans="1:4">
      <c r="A255" s="325" t="s">
        <v>309</v>
      </c>
      <c r="B255" s="331">
        <f>SUM(B256:B264)</f>
        <v>296</v>
      </c>
      <c r="C255" s="331">
        <f>SUM(C256:C264)</f>
        <v>296</v>
      </c>
      <c r="D255" s="327">
        <f>C255/B255-1</f>
        <v>0</v>
      </c>
    </row>
    <row r="256" s="113" customFormat="1" ht="25" customHeight="1" spans="1:4">
      <c r="A256" s="328" t="s">
        <v>310</v>
      </c>
      <c r="B256" s="334">
        <v>55</v>
      </c>
      <c r="C256" s="333">
        <v>55</v>
      </c>
      <c r="D256" s="332">
        <f>C256/B256-1</f>
        <v>0</v>
      </c>
    </row>
    <row r="257" s="113" customFormat="1" ht="25" customHeight="1" spans="1:4">
      <c r="A257" s="328" t="s">
        <v>311</v>
      </c>
      <c r="B257" s="338"/>
      <c r="C257" s="338"/>
      <c r="D257" s="339"/>
    </row>
    <row r="258" s="113" customFormat="1" ht="25" customHeight="1" spans="1:4">
      <c r="A258" s="328" t="s">
        <v>312</v>
      </c>
      <c r="B258" s="335"/>
      <c r="C258" s="335"/>
      <c r="D258" s="339"/>
    </row>
    <row r="259" s="113" customFormat="1" ht="25" customHeight="1" spans="1:4">
      <c r="A259" s="328" t="s">
        <v>313</v>
      </c>
      <c r="B259" s="335"/>
      <c r="C259" s="335"/>
      <c r="D259" s="339"/>
    </row>
    <row r="260" s="113" customFormat="1" ht="25" customHeight="1" spans="1:4">
      <c r="A260" s="328" t="s">
        <v>314</v>
      </c>
      <c r="B260" s="338"/>
      <c r="C260" s="338"/>
      <c r="D260" s="339"/>
    </row>
    <row r="261" s="113" customFormat="1" ht="25" customHeight="1" spans="1:4">
      <c r="A261" s="328" t="s">
        <v>315</v>
      </c>
      <c r="B261" s="338"/>
      <c r="C261" s="338"/>
      <c r="D261" s="339"/>
    </row>
    <row r="262" s="113" customFormat="1" ht="25" customHeight="1" spans="1:4">
      <c r="A262" s="328" t="s">
        <v>316</v>
      </c>
      <c r="B262" s="334">
        <v>101</v>
      </c>
      <c r="C262" s="333">
        <v>101</v>
      </c>
      <c r="D262" s="332">
        <f>C262/B262-1</f>
        <v>0</v>
      </c>
    </row>
    <row r="263" s="113" customFormat="1" ht="25" customHeight="1" spans="1:4">
      <c r="A263" s="328" t="s">
        <v>317</v>
      </c>
      <c r="B263" s="335"/>
      <c r="C263" s="335"/>
      <c r="D263" s="339"/>
    </row>
    <row r="264" s="113" customFormat="1" ht="25" customHeight="1" spans="1:4">
      <c r="A264" s="328" t="s">
        <v>318</v>
      </c>
      <c r="B264" s="334">
        <v>140</v>
      </c>
      <c r="C264" s="333">
        <v>140</v>
      </c>
      <c r="D264" s="332">
        <f>C264/B264-1</f>
        <v>0</v>
      </c>
    </row>
    <row r="265" s="113" customFormat="1" ht="25" customHeight="1" spans="1:4">
      <c r="A265" s="325" t="s">
        <v>319</v>
      </c>
      <c r="B265" s="331"/>
      <c r="C265" s="331"/>
      <c r="D265" s="327"/>
    </row>
    <row r="266" s="113" customFormat="1" ht="25" customHeight="1" spans="1:4">
      <c r="A266" s="328" t="s">
        <v>320</v>
      </c>
      <c r="B266" s="335"/>
      <c r="C266" s="335"/>
      <c r="D266" s="339"/>
    </row>
    <row r="267" s="113" customFormat="1" ht="25" customHeight="1" spans="1:4">
      <c r="A267" s="325" t="s">
        <v>304</v>
      </c>
      <c r="B267" s="331"/>
      <c r="C267" s="331"/>
      <c r="D267" s="327"/>
    </row>
    <row r="268" s="113" customFormat="1" ht="25" customHeight="1" spans="1:4">
      <c r="A268" s="325" t="s">
        <v>128</v>
      </c>
      <c r="B268" s="331">
        <f>B269+B272+B283+B290+B298+B307+B357</f>
        <v>24818</v>
      </c>
      <c r="C268" s="331">
        <f>C269+C272+C283+C290+C298+C307+C357</f>
        <v>24818</v>
      </c>
      <c r="D268" s="327">
        <f>C268/B268-1</f>
        <v>0</v>
      </c>
    </row>
    <row r="269" s="113" customFormat="1" ht="25" customHeight="1" spans="1:4">
      <c r="A269" s="325" t="s">
        <v>321</v>
      </c>
      <c r="B269" s="331">
        <f>B270</f>
        <v>104</v>
      </c>
      <c r="C269" s="331">
        <f>C270</f>
        <v>104</v>
      </c>
      <c r="D269" s="327">
        <f>C269/B269-1</f>
        <v>0</v>
      </c>
    </row>
    <row r="270" s="113" customFormat="1" ht="25" customHeight="1" spans="1:4">
      <c r="A270" s="328" t="s">
        <v>322</v>
      </c>
      <c r="B270" s="334">
        <v>104</v>
      </c>
      <c r="C270" s="333">
        <v>104</v>
      </c>
      <c r="D270" s="332">
        <f>C270/B270-1</f>
        <v>0</v>
      </c>
    </row>
    <row r="271" s="113" customFormat="1" ht="25" customHeight="1" spans="1:4">
      <c r="A271" s="328" t="s">
        <v>323</v>
      </c>
      <c r="B271" s="335"/>
      <c r="C271" s="335"/>
      <c r="D271" s="339"/>
    </row>
    <row r="272" s="113" customFormat="1" ht="25" customHeight="1" spans="1:4">
      <c r="A272" s="325" t="s">
        <v>324</v>
      </c>
      <c r="B272" s="331">
        <f>SUM(B273:B282)</f>
        <v>23429</v>
      </c>
      <c r="C272" s="331">
        <f>SUM(C273:C282)</f>
        <v>23429</v>
      </c>
      <c r="D272" s="327">
        <f>C272/B272-1</f>
        <v>0</v>
      </c>
    </row>
    <row r="273" s="113" customFormat="1" ht="25" customHeight="1" spans="1:4">
      <c r="A273" s="328" t="s">
        <v>166</v>
      </c>
      <c r="B273" s="336">
        <v>14820</v>
      </c>
      <c r="C273" s="337">
        <v>14820</v>
      </c>
      <c r="D273" s="339">
        <f>C273/B273-1</f>
        <v>0</v>
      </c>
    </row>
    <row r="274" s="113" customFormat="1" ht="25" customHeight="1" spans="1:4">
      <c r="A274" s="328" t="s">
        <v>167</v>
      </c>
      <c r="B274" s="336">
        <v>1645</v>
      </c>
      <c r="C274" s="337">
        <v>1645</v>
      </c>
      <c r="D274" s="339">
        <f>C274/B274-1</f>
        <v>0</v>
      </c>
    </row>
    <row r="275" s="113" customFormat="1" ht="25" customHeight="1" spans="1:4">
      <c r="A275" s="328" t="s">
        <v>168</v>
      </c>
      <c r="B275" s="335"/>
      <c r="C275" s="335"/>
      <c r="D275" s="339"/>
    </row>
    <row r="276" s="113" customFormat="1" ht="25" customHeight="1" spans="1:4">
      <c r="A276" s="328" t="s">
        <v>207</v>
      </c>
      <c r="B276" s="334">
        <v>456</v>
      </c>
      <c r="C276" s="333">
        <v>456</v>
      </c>
      <c r="D276" s="339">
        <f>C276/B276-1</f>
        <v>0</v>
      </c>
    </row>
    <row r="277" s="113" customFormat="1" ht="25" customHeight="1" spans="1:4">
      <c r="A277" s="328" t="s">
        <v>325</v>
      </c>
      <c r="B277" s="336">
        <v>5078</v>
      </c>
      <c r="C277" s="337">
        <v>5078</v>
      </c>
      <c r="D277" s="339">
        <f>C277/B277-1</f>
        <v>0</v>
      </c>
    </row>
    <row r="278" s="113" customFormat="1" ht="25" customHeight="1" spans="1:4">
      <c r="A278" s="328" t="s">
        <v>326</v>
      </c>
      <c r="B278" s="334">
        <v>50</v>
      </c>
      <c r="C278" s="333">
        <v>50</v>
      </c>
      <c r="D278" s="339">
        <f>C278/B278-1</f>
        <v>0</v>
      </c>
    </row>
    <row r="279" s="113" customFormat="1" ht="25" customHeight="1" spans="1:4">
      <c r="A279" s="328" t="s">
        <v>327</v>
      </c>
      <c r="B279" s="335"/>
      <c r="C279" s="335"/>
      <c r="D279" s="339"/>
    </row>
    <row r="280" s="113" customFormat="1" ht="25" customHeight="1" spans="1:4">
      <c r="A280" s="328" t="s">
        <v>328</v>
      </c>
      <c r="B280" s="335"/>
      <c r="C280" s="335"/>
      <c r="D280" s="339"/>
    </row>
    <row r="281" s="113" customFormat="1" ht="25" customHeight="1" spans="1:4">
      <c r="A281" s="328" t="s">
        <v>175</v>
      </c>
      <c r="B281" s="335"/>
      <c r="C281" s="335"/>
      <c r="D281" s="339"/>
    </row>
    <row r="282" s="113" customFormat="1" ht="25" customHeight="1" spans="1:4">
      <c r="A282" s="328" t="s">
        <v>329</v>
      </c>
      <c r="B282" s="336">
        <v>1380</v>
      </c>
      <c r="C282" s="337">
        <v>1380</v>
      </c>
      <c r="D282" s="339">
        <f>C282/B282-1</f>
        <v>0</v>
      </c>
    </row>
    <row r="283" s="113" customFormat="1" ht="25" customHeight="1" spans="1:4">
      <c r="A283" s="325" t="s">
        <v>330</v>
      </c>
      <c r="B283" s="331"/>
      <c r="C283" s="331"/>
      <c r="D283" s="327"/>
    </row>
    <row r="284" s="113" customFormat="1" ht="25" customHeight="1" spans="1:4">
      <c r="A284" s="328" t="s">
        <v>166</v>
      </c>
      <c r="B284" s="335"/>
      <c r="C284" s="335"/>
      <c r="D284" s="339"/>
    </row>
    <row r="285" s="113" customFormat="1" ht="25" customHeight="1" spans="1:4">
      <c r="A285" s="328" t="s">
        <v>167</v>
      </c>
      <c r="B285" s="335"/>
      <c r="C285" s="335"/>
      <c r="D285" s="339"/>
    </row>
    <row r="286" s="113" customFormat="1" ht="25" customHeight="1" spans="1:4">
      <c r="A286" s="328" t="s">
        <v>168</v>
      </c>
      <c r="B286" s="338"/>
      <c r="C286" s="338"/>
      <c r="D286" s="339"/>
    </row>
    <row r="287" s="113" customFormat="1" ht="25" customHeight="1" spans="1:4">
      <c r="A287" s="328" t="s">
        <v>331</v>
      </c>
      <c r="B287" s="335"/>
      <c r="C287" s="335"/>
      <c r="D287" s="339"/>
    </row>
    <row r="288" s="113" customFormat="1" ht="25" customHeight="1" spans="1:4">
      <c r="A288" s="328" t="s">
        <v>175</v>
      </c>
      <c r="B288" s="335"/>
      <c r="C288" s="335"/>
      <c r="D288" s="339"/>
    </row>
    <row r="289" s="113" customFormat="1" ht="25" customHeight="1" spans="1:4">
      <c r="A289" s="328" t="s">
        <v>332</v>
      </c>
      <c r="B289" s="335"/>
      <c r="C289" s="335"/>
      <c r="D289" s="339"/>
    </row>
    <row r="290" s="113" customFormat="1" ht="25" customHeight="1" spans="1:4">
      <c r="A290" s="325" t="s">
        <v>333</v>
      </c>
      <c r="B290" s="331">
        <f>B297</f>
        <v>33</v>
      </c>
      <c r="C290" s="331">
        <f>C297</f>
        <v>33</v>
      </c>
      <c r="D290" s="327">
        <f>C290/B290-1</f>
        <v>0</v>
      </c>
    </row>
    <row r="291" s="113" customFormat="1" ht="25" customHeight="1" spans="1:4">
      <c r="A291" s="328" t="s">
        <v>166</v>
      </c>
      <c r="B291" s="335"/>
      <c r="C291" s="335"/>
      <c r="D291" s="339"/>
    </row>
    <row r="292" s="113" customFormat="1" ht="25" customHeight="1" spans="1:4">
      <c r="A292" s="328" t="s">
        <v>167</v>
      </c>
      <c r="B292" s="335"/>
      <c r="C292" s="335"/>
      <c r="D292" s="339"/>
    </row>
    <row r="293" s="113" customFormat="1" ht="25" customHeight="1" spans="1:4">
      <c r="A293" s="328" t="s">
        <v>168</v>
      </c>
      <c r="B293" s="335"/>
      <c r="C293" s="335"/>
      <c r="D293" s="339"/>
    </row>
    <row r="294" s="113" customFormat="1" ht="25" customHeight="1" spans="1:4">
      <c r="A294" s="328" t="s">
        <v>334</v>
      </c>
      <c r="B294" s="335"/>
      <c r="C294" s="335"/>
      <c r="D294" s="339"/>
    </row>
    <row r="295" s="113" customFormat="1" ht="25" customHeight="1" spans="1:4">
      <c r="A295" s="328" t="s">
        <v>335</v>
      </c>
      <c r="B295" s="335"/>
      <c r="C295" s="335"/>
      <c r="D295" s="339"/>
    </row>
    <row r="296" s="113" customFormat="1" ht="25" customHeight="1" spans="1:4">
      <c r="A296" s="328" t="s">
        <v>175</v>
      </c>
      <c r="B296" s="335"/>
      <c r="C296" s="335"/>
      <c r="D296" s="339"/>
    </row>
    <row r="297" s="113" customFormat="1" ht="25" customHeight="1" spans="1:4">
      <c r="A297" s="328" t="s">
        <v>336</v>
      </c>
      <c r="B297" s="334">
        <v>33</v>
      </c>
      <c r="C297" s="333">
        <v>33</v>
      </c>
      <c r="D297" s="339">
        <f>C297/B297-1</f>
        <v>0</v>
      </c>
    </row>
    <row r="298" s="113" customFormat="1" ht="25" customHeight="1" spans="1:4">
      <c r="A298" s="325" t="s">
        <v>337</v>
      </c>
      <c r="B298" s="331">
        <f>B299+B306</f>
        <v>59</v>
      </c>
      <c r="C298" s="331">
        <f>C299+C306</f>
        <v>59</v>
      </c>
      <c r="D298" s="327">
        <f>C298/B298-1</f>
        <v>0</v>
      </c>
    </row>
    <row r="299" s="113" customFormat="1" ht="25" customHeight="1" spans="1:4">
      <c r="A299" s="328" t="s">
        <v>166</v>
      </c>
      <c r="B299" s="334">
        <v>18</v>
      </c>
      <c r="C299" s="333">
        <v>18</v>
      </c>
      <c r="D299" s="339">
        <f>C299/B299-1</f>
        <v>0</v>
      </c>
    </row>
    <row r="300" s="113" customFormat="1" ht="25" customHeight="1" spans="1:4">
      <c r="A300" s="328" t="s">
        <v>167</v>
      </c>
      <c r="B300" s="335"/>
      <c r="C300" s="335"/>
      <c r="D300" s="339"/>
    </row>
    <row r="301" s="113" customFormat="1" ht="25" customHeight="1" spans="1:4">
      <c r="A301" s="328" t="s">
        <v>168</v>
      </c>
      <c r="B301" s="335"/>
      <c r="C301" s="335"/>
      <c r="D301" s="339"/>
    </row>
    <row r="302" s="113" customFormat="1" ht="25" customHeight="1" spans="1:4">
      <c r="A302" s="328" t="s">
        <v>338</v>
      </c>
      <c r="B302" s="335"/>
      <c r="C302" s="335"/>
      <c r="D302" s="339"/>
    </row>
    <row r="303" s="113" customFormat="1" ht="25" customHeight="1" spans="1:4">
      <c r="A303" s="328" t="s">
        <v>339</v>
      </c>
      <c r="B303" s="335"/>
      <c r="C303" s="335"/>
      <c r="D303" s="339"/>
    </row>
    <row r="304" s="113" customFormat="1" ht="25" customHeight="1" spans="1:4">
      <c r="A304" s="328" t="s">
        <v>340</v>
      </c>
      <c r="B304" s="335"/>
      <c r="C304" s="335"/>
      <c r="D304" s="339"/>
    </row>
    <row r="305" s="113" customFormat="1" ht="25" customHeight="1" spans="1:4">
      <c r="A305" s="328" t="s">
        <v>175</v>
      </c>
      <c r="B305" s="335"/>
      <c r="C305" s="335"/>
      <c r="D305" s="339"/>
    </row>
    <row r="306" s="113" customFormat="1" ht="25" customHeight="1" spans="1:4">
      <c r="A306" s="328" t="s">
        <v>341</v>
      </c>
      <c r="B306" s="334">
        <v>41</v>
      </c>
      <c r="C306" s="333">
        <v>41</v>
      </c>
      <c r="D306" s="339">
        <f>C306/B306-1</f>
        <v>0</v>
      </c>
    </row>
    <row r="307" s="113" customFormat="1" ht="25" customHeight="1" spans="1:4">
      <c r="A307" s="325" t="s">
        <v>342</v>
      </c>
      <c r="B307" s="331">
        <f>SUM(B308:B322)</f>
        <v>1153</v>
      </c>
      <c r="C307" s="331">
        <f>SUM(C308:C322)</f>
        <v>1153</v>
      </c>
      <c r="D307" s="327">
        <f>C307/B307-1</f>
        <v>0</v>
      </c>
    </row>
    <row r="308" s="113" customFormat="1" ht="25" customHeight="1" spans="1:4">
      <c r="A308" s="328" t="s">
        <v>166</v>
      </c>
      <c r="B308" s="334">
        <v>930</v>
      </c>
      <c r="C308" s="333">
        <v>930</v>
      </c>
      <c r="D308" s="332">
        <f>C308/B308-1</f>
        <v>0</v>
      </c>
    </row>
    <row r="309" s="113" customFormat="1" ht="25" customHeight="1" spans="1:4">
      <c r="A309" s="328" t="s">
        <v>167</v>
      </c>
      <c r="B309" s="335"/>
      <c r="C309" s="335"/>
      <c r="D309" s="339"/>
    </row>
    <row r="310" s="113" customFormat="1" ht="25" customHeight="1" spans="1:4">
      <c r="A310" s="328" t="s">
        <v>168</v>
      </c>
      <c r="B310" s="335"/>
      <c r="C310" s="335"/>
      <c r="D310" s="339"/>
    </row>
    <row r="311" s="113" customFormat="1" ht="25" customHeight="1" spans="1:4">
      <c r="A311" s="328" t="s">
        <v>343</v>
      </c>
      <c r="B311" s="334">
        <v>80</v>
      </c>
      <c r="C311" s="333">
        <v>80</v>
      </c>
      <c r="D311" s="332">
        <f>C311/B311-1</f>
        <v>0</v>
      </c>
    </row>
    <row r="312" s="113" customFormat="1" ht="25" customHeight="1" spans="1:4">
      <c r="A312" s="328" t="s">
        <v>344</v>
      </c>
      <c r="B312" s="335">
        <v>20</v>
      </c>
      <c r="C312" s="335">
        <v>20</v>
      </c>
      <c r="D312" s="339">
        <f>C312/B312-1</f>
        <v>0</v>
      </c>
    </row>
    <row r="313" s="113" customFormat="1" ht="25" customHeight="1" spans="1:4">
      <c r="A313" s="328" t="s">
        <v>345</v>
      </c>
      <c r="B313" s="335"/>
      <c r="C313" s="335"/>
      <c r="D313" s="339"/>
    </row>
    <row r="314" s="113" customFormat="1" ht="25" customHeight="1" spans="1:4">
      <c r="A314" s="328" t="s">
        <v>346</v>
      </c>
      <c r="B314" s="335">
        <v>58</v>
      </c>
      <c r="C314" s="335">
        <v>58</v>
      </c>
      <c r="D314" s="339">
        <f>C314/B314-1</f>
        <v>0</v>
      </c>
    </row>
    <row r="315" s="113" customFormat="1" ht="25" customHeight="1" spans="1:4">
      <c r="A315" s="328" t="s">
        <v>347</v>
      </c>
      <c r="B315" s="338"/>
      <c r="C315" s="338"/>
      <c r="D315" s="339"/>
    </row>
    <row r="316" s="113" customFormat="1" ht="25" customHeight="1" spans="1:4">
      <c r="A316" s="328" t="s">
        <v>348</v>
      </c>
      <c r="B316" s="335"/>
      <c r="C316" s="335"/>
      <c r="D316" s="339"/>
    </row>
    <row r="317" s="113" customFormat="1" ht="25" customHeight="1" spans="1:4">
      <c r="A317" s="328" t="s">
        <v>349</v>
      </c>
      <c r="B317" s="334">
        <v>32</v>
      </c>
      <c r="C317" s="333">
        <v>32</v>
      </c>
      <c r="D317" s="339">
        <f>C317/B317-1</f>
        <v>0</v>
      </c>
    </row>
    <row r="318" s="113" customFormat="1" ht="25" customHeight="1" spans="1:4">
      <c r="A318" s="328" t="s">
        <v>350</v>
      </c>
      <c r="B318" s="335"/>
      <c r="C318" s="335"/>
      <c r="D318" s="339"/>
    </row>
    <row r="319" s="113" customFormat="1" ht="25" customHeight="1" spans="1:4">
      <c r="A319" s="328" t="s">
        <v>351</v>
      </c>
      <c r="B319" s="335"/>
      <c r="C319" s="335"/>
      <c r="D319" s="339"/>
    </row>
    <row r="320" s="113" customFormat="1" ht="25" customHeight="1" spans="1:4">
      <c r="A320" s="328" t="s">
        <v>207</v>
      </c>
      <c r="B320" s="335"/>
      <c r="C320" s="335"/>
      <c r="D320" s="339"/>
    </row>
    <row r="321" s="113" customFormat="1" ht="25" customHeight="1" spans="1:4">
      <c r="A321" s="328" t="s">
        <v>175</v>
      </c>
      <c r="B321" s="335"/>
      <c r="C321" s="335"/>
      <c r="D321" s="339"/>
    </row>
    <row r="322" s="113" customFormat="1" ht="25" customHeight="1" spans="1:4">
      <c r="A322" s="328" t="s">
        <v>352</v>
      </c>
      <c r="B322" s="334">
        <v>33</v>
      </c>
      <c r="C322" s="333">
        <v>33</v>
      </c>
      <c r="D322" s="339">
        <f>C322/B322-1</f>
        <v>0</v>
      </c>
    </row>
    <row r="323" s="113" customFormat="1" ht="25" customHeight="1" spans="1:4">
      <c r="A323" s="325" t="s">
        <v>353</v>
      </c>
      <c r="B323" s="331"/>
      <c r="C323" s="331"/>
      <c r="D323" s="327"/>
    </row>
    <row r="324" s="113" customFormat="1" ht="25" customHeight="1" spans="1:4">
      <c r="A324" s="328" t="s">
        <v>166</v>
      </c>
      <c r="B324" s="335"/>
      <c r="C324" s="335"/>
      <c r="D324" s="339"/>
    </row>
    <row r="325" s="113" customFormat="1" ht="25" customHeight="1" spans="1:4">
      <c r="A325" s="328" t="s">
        <v>167</v>
      </c>
      <c r="B325" s="335"/>
      <c r="C325" s="335"/>
      <c r="D325" s="339"/>
    </row>
    <row r="326" s="113" customFormat="1" ht="25" customHeight="1" spans="1:4">
      <c r="A326" s="328" t="s">
        <v>168</v>
      </c>
      <c r="B326" s="335"/>
      <c r="C326" s="335"/>
      <c r="D326" s="339"/>
    </row>
    <row r="327" s="113" customFormat="1" ht="25" customHeight="1" spans="1:4">
      <c r="A327" s="328" t="s">
        <v>354</v>
      </c>
      <c r="B327" s="338"/>
      <c r="C327" s="338"/>
      <c r="D327" s="339"/>
    </row>
    <row r="328" s="113" customFormat="1" ht="25" customHeight="1" spans="1:4">
      <c r="A328" s="328" t="s">
        <v>355</v>
      </c>
      <c r="B328" s="335"/>
      <c r="C328" s="335"/>
      <c r="D328" s="339"/>
    </row>
    <row r="329" s="113" customFormat="1" ht="25" customHeight="1" spans="1:4">
      <c r="A329" s="328" t="s">
        <v>356</v>
      </c>
      <c r="B329" s="335"/>
      <c r="C329" s="335"/>
      <c r="D329" s="339"/>
    </row>
    <row r="330" s="113" customFormat="1" ht="25" customHeight="1" spans="1:4">
      <c r="A330" s="328" t="s">
        <v>207</v>
      </c>
      <c r="B330" s="335"/>
      <c r="C330" s="335"/>
      <c r="D330" s="339"/>
    </row>
    <row r="331" s="113" customFormat="1" ht="25" customHeight="1" spans="1:4">
      <c r="A331" s="328" t="s">
        <v>175</v>
      </c>
      <c r="B331" s="335"/>
      <c r="C331" s="335"/>
      <c r="D331" s="339"/>
    </row>
    <row r="332" s="113" customFormat="1" ht="25" customHeight="1" spans="1:4">
      <c r="A332" s="328" t="s">
        <v>357</v>
      </c>
      <c r="B332" s="335"/>
      <c r="C332" s="335"/>
      <c r="D332" s="339"/>
    </row>
    <row r="333" s="113" customFormat="1" ht="25" customHeight="1" spans="1:4">
      <c r="A333" s="325" t="s">
        <v>358</v>
      </c>
      <c r="B333" s="331"/>
      <c r="C333" s="331"/>
      <c r="D333" s="327"/>
    </row>
    <row r="334" s="113" customFormat="1" ht="25" customHeight="1" spans="1:4">
      <c r="A334" s="328" t="s">
        <v>166</v>
      </c>
      <c r="B334" s="335"/>
      <c r="C334" s="335"/>
      <c r="D334" s="339"/>
    </row>
    <row r="335" s="113" customFormat="1" ht="25" customHeight="1" spans="1:4">
      <c r="A335" s="328" t="s">
        <v>167</v>
      </c>
      <c r="B335" s="335"/>
      <c r="C335" s="335"/>
      <c r="D335" s="339"/>
    </row>
    <row r="336" s="113" customFormat="1" ht="25" customHeight="1" spans="1:4">
      <c r="A336" s="328" t="s">
        <v>168</v>
      </c>
      <c r="B336" s="335"/>
      <c r="C336" s="335"/>
      <c r="D336" s="339"/>
    </row>
    <row r="337" s="113" customFormat="1" ht="25" customHeight="1" spans="1:4">
      <c r="A337" s="328" t="s">
        <v>359</v>
      </c>
      <c r="B337" s="338"/>
      <c r="C337" s="338"/>
      <c r="D337" s="339"/>
    </row>
    <row r="338" s="113" customFormat="1" ht="25" customHeight="1" spans="1:4">
      <c r="A338" s="328" t="s">
        <v>360</v>
      </c>
      <c r="B338" s="335"/>
      <c r="C338" s="335"/>
      <c r="D338" s="339"/>
    </row>
    <row r="339" s="113" customFormat="1" ht="25" customHeight="1" spans="1:4">
      <c r="A339" s="328" t="s">
        <v>361</v>
      </c>
      <c r="B339" s="335"/>
      <c r="C339" s="335"/>
      <c r="D339" s="339"/>
    </row>
    <row r="340" s="113" customFormat="1" ht="25" customHeight="1" spans="1:4">
      <c r="A340" s="328" t="s">
        <v>207</v>
      </c>
      <c r="B340" s="335"/>
      <c r="C340" s="335"/>
      <c r="D340" s="339"/>
    </row>
    <row r="341" s="113" customFormat="1" ht="25" customHeight="1" spans="1:4">
      <c r="A341" s="328" t="s">
        <v>175</v>
      </c>
      <c r="B341" s="335"/>
      <c r="C341" s="335"/>
      <c r="D341" s="339"/>
    </row>
    <row r="342" s="113" customFormat="1" ht="25" customHeight="1" spans="1:4">
      <c r="A342" s="328" t="s">
        <v>362</v>
      </c>
      <c r="B342" s="335"/>
      <c r="C342" s="335"/>
      <c r="D342" s="339"/>
    </row>
    <row r="343" s="113" customFormat="1" ht="25" customHeight="1" spans="1:4">
      <c r="A343" s="325" t="s">
        <v>363</v>
      </c>
      <c r="B343" s="331"/>
      <c r="C343" s="331"/>
      <c r="D343" s="327"/>
    </row>
    <row r="344" s="113" customFormat="1" ht="25" customHeight="1" spans="1:4">
      <c r="A344" s="328" t="s">
        <v>166</v>
      </c>
      <c r="B344" s="335"/>
      <c r="C344" s="335"/>
      <c r="D344" s="339"/>
    </row>
    <row r="345" s="113" customFormat="1" ht="25" customHeight="1" spans="1:4">
      <c r="A345" s="328" t="s">
        <v>167</v>
      </c>
      <c r="B345" s="335"/>
      <c r="C345" s="335"/>
      <c r="D345" s="339"/>
    </row>
    <row r="346" s="113" customFormat="1" ht="25" customHeight="1" spans="1:4">
      <c r="A346" s="328" t="s">
        <v>168</v>
      </c>
      <c r="B346" s="335"/>
      <c r="C346" s="335"/>
      <c r="D346" s="339"/>
    </row>
    <row r="347" s="113" customFormat="1" ht="25" customHeight="1" spans="1:4">
      <c r="A347" s="328" t="s">
        <v>364</v>
      </c>
      <c r="B347" s="335"/>
      <c r="C347" s="335"/>
      <c r="D347" s="339"/>
    </row>
    <row r="348" s="113" customFormat="1" ht="25" customHeight="1" spans="1:4">
      <c r="A348" s="328" t="s">
        <v>365</v>
      </c>
      <c r="B348" s="335"/>
      <c r="C348" s="335"/>
      <c r="D348" s="339"/>
    </row>
    <row r="349" s="113" customFormat="1" ht="25" customHeight="1" spans="1:4">
      <c r="A349" s="328" t="s">
        <v>175</v>
      </c>
      <c r="B349" s="335"/>
      <c r="C349" s="335"/>
      <c r="D349" s="339"/>
    </row>
    <row r="350" s="113" customFormat="1" ht="25" customHeight="1" spans="1:4">
      <c r="A350" s="328" t="s">
        <v>366</v>
      </c>
      <c r="B350" s="335"/>
      <c r="C350" s="335"/>
      <c r="D350" s="339"/>
    </row>
    <row r="351" s="113" customFormat="1" ht="25" customHeight="1" spans="1:4">
      <c r="A351" s="325" t="s">
        <v>367</v>
      </c>
      <c r="B351" s="326"/>
      <c r="C351" s="326"/>
      <c r="D351" s="327"/>
    </row>
    <row r="352" s="113" customFormat="1" ht="25" customHeight="1" spans="1:4">
      <c r="A352" s="328" t="s">
        <v>166</v>
      </c>
      <c r="B352" s="335"/>
      <c r="C352" s="335"/>
      <c r="D352" s="339"/>
    </row>
    <row r="353" s="113" customFormat="1" ht="25" customHeight="1" spans="1:4">
      <c r="A353" s="328" t="s">
        <v>167</v>
      </c>
      <c r="B353" s="335"/>
      <c r="C353" s="335"/>
      <c r="D353" s="339"/>
    </row>
    <row r="354" s="113" customFormat="1" ht="25" customHeight="1" spans="1:4">
      <c r="A354" s="328" t="s">
        <v>207</v>
      </c>
      <c r="B354" s="335"/>
      <c r="C354" s="335"/>
      <c r="D354" s="339"/>
    </row>
    <row r="355" s="113" customFormat="1" ht="25" customHeight="1" spans="1:4">
      <c r="A355" s="328" t="s">
        <v>368</v>
      </c>
      <c r="B355" s="335"/>
      <c r="C355" s="335"/>
      <c r="D355" s="339"/>
    </row>
    <row r="356" s="113" customFormat="1" ht="25" customHeight="1" spans="1:4">
      <c r="A356" s="328" t="s">
        <v>369</v>
      </c>
      <c r="B356" s="335"/>
      <c r="C356" s="335"/>
      <c r="D356" s="339"/>
    </row>
    <row r="357" s="113" customFormat="1" ht="25" customHeight="1" spans="1:4">
      <c r="A357" s="325" t="s">
        <v>370</v>
      </c>
      <c r="B357" s="331">
        <f>B358</f>
        <v>40</v>
      </c>
      <c r="C357" s="331">
        <f>C358</f>
        <v>40</v>
      </c>
      <c r="D357" s="327">
        <f>C357/B357-1</f>
        <v>0</v>
      </c>
    </row>
    <row r="358" s="113" customFormat="1" ht="25" customHeight="1" spans="1:4">
      <c r="A358" s="328" t="s">
        <v>371</v>
      </c>
      <c r="B358" s="335">
        <v>40</v>
      </c>
      <c r="C358" s="335">
        <v>40</v>
      </c>
      <c r="D358" s="339">
        <f>C358/B358-1</f>
        <v>0</v>
      </c>
    </row>
    <row r="359" s="113" customFormat="1" ht="25" customHeight="1" spans="1:4">
      <c r="A359" s="325" t="s">
        <v>304</v>
      </c>
      <c r="B359" s="331"/>
      <c r="C359" s="331"/>
      <c r="D359" s="327"/>
    </row>
    <row r="360" s="113" customFormat="1" ht="25" customHeight="1" spans="1:4">
      <c r="A360" s="325" t="s">
        <v>372</v>
      </c>
      <c r="B360" s="331"/>
      <c r="C360" s="331"/>
      <c r="D360" s="327"/>
    </row>
    <row r="361" s="113" customFormat="1" ht="25" customHeight="1" spans="1:4">
      <c r="A361" s="325" t="s">
        <v>129</v>
      </c>
      <c r="B361" s="331">
        <f>B362+B367+B376+B396+B400+B406+B413</f>
        <v>111667</v>
      </c>
      <c r="C361" s="331">
        <f>C362+C367+C376+C396+C400+C406+C413</f>
        <v>112766</v>
      </c>
      <c r="D361" s="327">
        <f>C361/B361-1</f>
        <v>0.00984176166638306</v>
      </c>
    </row>
    <row r="362" s="113" customFormat="1" ht="25" customHeight="1" spans="1:4">
      <c r="A362" s="325" t="s">
        <v>373</v>
      </c>
      <c r="B362" s="326">
        <f>B363</f>
        <v>295</v>
      </c>
      <c r="C362" s="326">
        <f>C363</f>
        <v>295</v>
      </c>
      <c r="D362" s="327">
        <f>C362/B362-1</f>
        <v>0</v>
      </c>
    </row>
    <row r="363" s="113" customFormat="1" ht="25" customHeight="1" spans="1:4">
      <c r="A363" s="328" t="s">
        <v>166</v>
      </c>
      <c r="B363" s="334">
        <v>295</v>
      </c>
      <c r="C363" s="333">
        <v>295</v>
      </c>
      <c r="D363" s="339">
        <f>C363/B363-1</f>
        <v>0</v>
      </c>
    </row>
    <row r="364" s="113" customFormat="1" ht="25" customHeight="1" spans="1:4">
      <c r="A364" s="328" t="s">
        <v>167</v>
      </c>
      <c r="B364" s="335"/>
      <c r="C364" s="335"/>
      <c r="D364" s="339"/>
    </row>
    <row r="365" s="113" customFormat="1" ht="25" customHeight="1" spans="1:4">
      <c r="A365" s="328" t="s">
        <v>168</v>
      </c>
      <c r="B365" s="335"/>
      <c r="C365" s="335"/>
      <c r="D365" s="339"/>
    </row>
    <row r="366" s="113" customFormat="1" ht="25" customHeight="1" spans="1:4">
      <c r="A366" s="328" t="s">
        <v>374</v>
      </c>
      <c r="B366" s="335"/>
      <c r="C366" s="335"/>
      <c r="D366" s="339"/>
    </row>
    <row r="367" s="113" customFormat="1" ht="25" customHeight="1" spans="1:4">
      <c r="A367" s="325" t="s">
        <v>375</v>
      </c>
      <c r="B367" s="331">
        <f>SUM(B368:B375)</f>
        <v>102295</v>
      </c>
      <c r="C367" s="331">
        <f>SUM(C368:C375)</f>
        <v>103394</v>
      </c>
      <c r="D367" s="327">
        <f t="shared" ref="D367:D372" si="1">C367/B367-1</f>
        <v>0.0107434380957037</v>
      </c>
    </row>
    <row r="368" s="113" customFormat="1" ht="25" customHeight="1" spans="1:4">
      <c r="A368" s="328" t="s">
        <v>376</v>
      </c>
      <c r="B368" s="332">
        <v>3980</v>
      </c>
      <c r="C368" s="337">
        <v>4279</v>
      </c>
      <c r="D368" s="339">
        <f t="shared" si="1"/>
        <v>0.0751256281407036</v>
      </c>
    </row>
    <row r="369" s="113" customFormat="1" ht="25" customHeight="1" spans="1:4">
      <c r="A369" s="328" t="s">
        <v>377</v>
      </c>
      <c r="B369" s="336">
        <v>46186</v>
      </c>
      <c r="C369" s="337">
        <v>46586</v>
      </c>
      <c r="D369" s="339">
        <f t="shared" si="1"/>
        <v>0.00866063309227894</v>
      </c>
    </row>
    <row r="370" s="113" customFormat="1" ht="25" customHeight="1" spans="1:4">
      <c r="A370" s="328" t="s">
        <v>378</v>
      </c>
      <c r="B370" s="336">
        <v>25887</v>
      </c>
      <c r="C370" s="337">
        <v>26187</v>
      </c>
      <c r="D370" s="339">
        <f t="shared" si="1"/>
        <v>0.0115888283694519</v>
      </c>
    </row>
    <row r="371" s="113" customFormat="1" ht="25" customHeight="1" spans="1:4">
      <c r="A371" s="328" t="s">
        <v>379</v>
      </c>
      <c r="B371" s="336">
        <v>8784</v>
      </c>
      <c r="C371" s="337">
        <v>8884</v>
      </c>
      <c r="D371" s="339">
        <f t="shared" si="1"/>
        <v>0.0113843351548271</v>
      </c>
    </row>
    <row r="372" s="113" customFormat="1" ht="25" customHeight="1" spans="1:4">
      <c r="A372" s="328" t="s">
        <v>380</v>
      </c>
      <c r="B372" s="334">
        <v>51</v>
      </c>
      <c r="C372" s="333">
        <v>51</v>
      </c>
      <c r="D372" s="339">
        <f t="shared" si="1"/>
        <v>0</v>
      </c>
    </row>
    <row r="373" s="113" customFormat="1" ht="25" customHeight="1" spans="1:4">
      <c r="A373" s="328" t="s">
        <v>381</v>
      </c>
      <c r="B373" s="335"/>
      <c r="C373" s="335"/>
      <c r="D373" s="339"/>
    </row>
    <row r="374" s="113" customFormat="1" ht="25" customHeight="1" spans="1:4">
      <c r="A374" s="328" t="s">
        <v>382</v>
      </c>
      <c r="B374" s="335"/>
      <c r="C374" s="335"/>
      <c r="D374" s="339"/>
    </row>
    <row r="375" s="113" customFormat="1" ht="25" customHeight="1" spans="1:4">
      <c r="A375" s="328" t="s">
        <v>383</v>
      </c>
      <c r="B375" s="336">
        <v>17407</v>
      </c>
      <c r="C375" s="337">
        <v>17407</v>
      </c>
      <c r="D375" s="339">
        <f>C375/B375-1</f>
        <v>0</v>
      </c>
    </row>
    <row r="376" s="113" customFormat="1" ht="25" customHeight="1" spans="1:4">
      <c r="A376" s="325" t="s">
        <v>384</v>
      </c>
      <c r="B376" s="331">
        <f>B378+B381</f>
        <v>3351</v>
      </c>
      <c r="C376" s="331">
        <f>C378+C381</f>
        <v>3351</v>
      </c>
      <c r="D376" s="327">
        <f>C376/B376-1</f>
        <v>0</v>
      </c>
    </row>
    <row r="377" s="113" customFormat="1" ht="25" customHeight="1" spans="1:4">
      <c r="A377" s="328" t="s">
        <v>385</v>
      </c>
      <c r="B377" s="335"/>
      <c r="C377" s="335"/>
      <c r="D377" s="339"/>
    </row>
    <row r="378" s="113" customFormat="1" ht="25" customHeight="1" spans="1:4">
      <c r="A378" s="328" t="s">
        <v>386</v>
      </c>
      <c r="B378" s="334">
        <v>278</v>
      </c>
      <c r="C378" s="333">
        <v>278</v>
      </c>
      <c r="D378" s="339">
        <f>C378/B378-1</f>
        <v>0</v>
      </c>
    </row>
    <row r="379" s="113" customFormat="1" ht="25" customHeight="1" spans="1:4">
      <c r="A379" s="328" t="s">
        <v>387</v>
      </c>
      <c r="B379" s="338"/>
      <c r="C379" s="338"/>
      <c r="D379" s="339"/>
    </row>
    <row r="380" s="113" customFormat="1" ht="25" customHeight="1" spans="1:4">
      <c r="A380" s="328" t="s">
        <v>388</v>
      </c>
      <c r="B380" s="335"/>
      <c r="C380" s="335"/>
      <c r="D380" s="339"/>
    </row>
    <row r="381" s="113" customFormat="1" ht="25" customHeight="1" spans="1:4">
      <c r="A381" s="328" t="s">
        <v>389</v>
      </c>
      <c r="B381" s="336">
        <v>3073</v>
      </c>
      <c r="C381" s="337">
        <v>3073</v>
      </c>
      <c r="D381" s="339">
        <f>C381/B381-1</f>
        <v>0</v>
      </c>
    </row>
    <row r="382" s="113" customFormat="1" ht="25" customHeight="1" spans="1:4">
      <c r="A382" s="325" t="s">
        <v>390</v>
      </c>
      <c r="B382" s="331"/>
      <c r="C382" s="331"/>
      <c r="D382" s="327"/>
    </row>
    <row r="383" s="113" customFormat="1" ht="25" customHeight="1" spans="1:4">
      <c r="A383" s="328" t="s">
        <v>391</v>
      </c>
      <c r="B383" s="335"/>
      <c r="C383" s="335"/>
      <c r="D383" s="339"/>
    </row>
    <row r="384" s="113" customFormat="1" ht="25" customHeight="1" spans="1:4">
      <c r="A384" s="328" t="s">
        <v>392</v>
      </c>
      <c r="B384" s="335"/>
      <c r="C384" s="335"/>
      <c r="D384" s="339"/>
    </row>
    <row r="385" s="113" customFormat="1" ht="25" customHeight="1" spans="1:4">
      <c r="A385" s="328" t="s">
        <v>393</v>
      </c>
      <c r="B385" s="335"/>
      <c r="C385" s="335"/>
      <c r="D385" s="339"/>
    </row>
    <row r="386" s="113" customFormat="1" ht="25" customHeight="1" spans="1:4">
      <c r="A386" s="328" t="s">
        <v>394</v>
      </c>
      <c r="B386" s="338"/>
      <c r="C386" s="338"/>
      <c r="D386" s="339"/>
    </row>
    <row r="387" s="113" customFormat="1" ht="25" customHeight="1" spans="1:4">
      <c r="A387" s="328" t="s">
        <v>395</v>
      </c>
      <c r="B387" s="335"/>
      <c r="C387" s="335"/>
      <c r="D387" s="339"/>
    </row>
    <row r="388" s="113" customFormat="1" ht="25" customHeight="1" spans="1:4">
      <c r="A388" s="325" t="s">
        <v>396</v>
      </c>
      <c r="B388" s="331"/>
      <c r="C388" s="331"/>
      <c r="D388" s="327"/>
    </row>
    <row r="389" s="113" customFormat="1" ht="25" customHeight="1" spans="1:4">
      <c r="A389" s="328" t="s">
        <v>397</v>
      </c>
      <c r="B389" s="335"/>
      <c r="C389" s="335"/>
      <c r="D389" s="339"/>
    </row>
    <row r="390" s="113" customFormat="1" ht="25" customHeight="1" spans="1:4">
      <c r="A390" s="328" t="s">
        <v>398</v>
      </c>
      <c r="B390" s="335"/>
      <c r="C390" s="335"/>
      <c r="D390" s="339"/>
    </row>
    <row r="391" s="113" customFormat="1" ht="25" customHeight="1" spans="1:4">
      <c r="A391" s="328" t="s">
        <v>399</v>
      </c>
      <c r="B391" s="335"/>
      <c r="C391" s="335"/>
      <c r="D391" s="339"/>
    </row>
    <row r="392" s="113" customFormat="1" ht="25" customHeight="1" spans="1:4">
      <c r="A392" s="325" t="s">
        <v>400</v>
      </c>
      <c r="B392" s="331"/>
      <c r="C392" s="331"/>
      <c r="D392" s="327"/>
    </row>
    <row r="393" s="113" customFormat="1" ht="25" customHeight="1" spans="1:4">
      <c r="A393" s="328" t="s">
        <v>401</v>
      </c>
      <c r="B393" s="335"/>
      <c r="C393" s="335"/>
      <c r="D393" s="339"/>
    </row>
    <row r="394" s="113" customFormat="1" ht="25" customHeight="1" spans="1:4">
      <c r="A394" s="328" t="s">
        <v>402</v>
      </c>
      <c r="B394" s="335"/>
      <c r="C394" s="335"/>
      <c r="D394" s="339"/>
    </row>
    <row r="395" s="113" customFormat="1" ht="25" customHeight="1" spans="1:4">
      <c r="A395" s="328" t="s">
        <v>403</v>
      </c>
      <c r="B395" s="335"/>
      <c r="C395" s="335"/>
      <c r="D395" s="339"/>
    </row>
    <row r="396" s="113" customFormat="1" ht="25" customHeight="1" spans="1:4">
      <c r="A396" s="325" t="s">
        <v>404</v>
      </c>
      <c r="B396" s="326">
        <f>B397+B398</f>
        <v>892</v>
      </c>
      <c r="C396" s="326">
        <f>C397+C398</f>
        <v>892</v>
      </c>
      <c r="D396" s="327">
        <f>C396/B396-1</f>
        <v>0</v>
      </c>
    </row>
    <row r="397" s="113" customFormat="1" ht="25" customHeight="1" spans="1:4">
      <c r="A397" s="328" t="s">
        <v>405</v>
      </c>
      <c r="B397" s="334">
        <v>615</v>
      </c>
      <c r="C397" s="333">
        <v>615</v>
      </c>
      <c r="D397" s="339">
        <f>C397/B397-1</f>
        <v>0</v>
      </c>
    </row>
    <row r="398" s="113" customFormat="1" ht="25" customHeight="1" spans="1:4">
      <c r="A398" s="328" t="s">
        <v>406</v>
      </c>
      <c r="B398" s="334">
        <v>277</v>
      </c>
      <c r="C398" s="333">
        <v>277</v>
      </c>
      <c r="D398" s="339">
        <f>C398/B398-1</f>
        <v>0</v>
      </c>
    </row>
    <row r="399" s="113" customFormat="1" ht="25" customHeight="1" spans="1:4">
      <c r="A399" s="328" t="s">
        <v>407</v>
      </c>
      <c r="B399" s="335"/>
      <c r="C399" s="335"/>
      <c r="D399" s="339"/>
    </row>
    <row r="400" s="113" customFormat="1" ht="25" customHeight="1" spans="1:4">
      <c r="A400" s="325" t="s">
        <v>408</v>
      </c>
      <c r="B400" s="331">
        <f>B401</f>
        <v>162</v>
      </c>
      <c r="C400" s="331">
        <f>C401</f>
        <v>162</v>
      </c>
      <c r="D400" s="327">
        <f>C400/B400-1</f>
        <v>0</v>
      </c>
    </row>
    <row r="401" s="113" customFormat="1" ht="25" customHeight="1" spans="1:4">
      <c r="A401" s="328" t="s">
        <v>409</v>
      </c>
      <c r="B401" s="334">
        <v>162</v>
      </c>
      <c r="C401" s="333">
        <v>162</v>
      </c>
      <c r="D401" s="339">
        <f>C401/B401-1</f>
        <v>0</v>
      </c>
    </row>
    <row r="402" s="113" customFormat="1" ht="25" customHeight="1" spans="1:4">
      <c r="A402" s="328" t="s">
        <v>410</v>
      </c>
      <c r="B402" s="338"/>
      <c r="C402" s="338"/>
      <c r="D402" s="339"/>
    </row>
    <row r="403" s="113" customFormat="1" ht="25" customHeight="1" spans="1:4">
      <c r="A403" s="328" t="s">
        <v>411</v>
      </c>
      <c r="B403" s="335"/>
      <c r="C403" s="335"/>
      <c r="D403" s="339"/>
    </row>
    <row r="404" s="113" customFormat="1" ht="25" customHeight="1" spans="1:4">
      <c r="A404" s="328" t="s">
        <v>412</v>
      </c>
      <c r="B404" s="335"/>
      <c r="C404" s="335"/>
      <c r="D404" s="339"/>
    </row>
    <row r="405" s="113" customFormat="1" ht="25" customHeight="1" spans="1:4">
      <c r="A405" s="328" t="s">
        <v>413</v>
      </c>
      <c r="B405" s="335"/>
      <c r="C405" s="335"/>
      <c r="D405" s="339"/>
    </row>
    <row r="406" s="113" customFormat="1" ht="25" customHeight="1" spans="1:4">
      <c r="A406" s="325" t="s">
        <v>414</v>
      </c>
      <c r="B406" s="331">
        <f>B412</f>
        <v>4667</v>
      </c>
      <c r="C406" s="331">
        <f>C412</f>
        <v>4667</v>
      </c>
      <c r="D406" s="327">
        <f>C406/B406-1</f>
        <v>0</v>
      </c>
    </row>
    <row r="407" s="113" customFormat="1" ht="25" customHeight="1" spans="1:4">
      <c r="A407" s="328" t="s">
        <v>415</v>
      </c>
      <c r="B407" s="335"/>
      <c r="C407" s="335"/>
      <c r="D407" s="339"/>
    </row>
    <row r="408" s="113" customFormat="1" ht="25" customHeight="1" spans="1:4">
      <c r="A408" s="328" t="s">
        <v>416</v>
      </c>
      <c r="B408" s="335"/>
      <c r="C408" s="335"/>
      <c r="D408" s="339"/>
    </row>
    <row r="409" s="321" customFormat="1" ht="25" customHeight="1" spans="1:4">
      <c r="A409" s="328" t="s">
        <v>417</v>
      </c>
      <c r="B409" s="335"/>
      <c r="C409" s="335"/>
      <c r="D409" s="339"/>
    </row>
    <row r="410" s="113" customFormat="1" ht="25" customHeight="1" spans="1:4">
      <c r="A410" s="328" t="s">
        <v>418</v>
      </c>
      <c r="B410" s="335"/>
      <c r="C410" s="335"/>
      <c r="D410" s="339"/>
    </row>
    <row r="411" s="113" customFormat="1" ht="25" customHeight="1" spans="1:4">
      <c r="A411" s="328" t="s">
        <v>419</v>
      </c>
      <c r="B411" s="338"/>
      <c r="C411" s="338"/>
      <c r="D411" s="339"/>
    </row>
    <row r="412" s="321" customFormat="1" ht="25" customHeight="1" spans="1:4">
      <c r="A412" s="328" t="s">
        <v>420</v>
      </c>
      <c r="B412" s="336">
        <v>4667</v>
      </c>
      <c r="C412" s="337">
        <v>4667</v>
      </c>
      <c r="D412" s="339">
        <f>C412/B412-1</f>
        <v>0</v>
      </c>
    </row>
    <row r="413" s="113" customFormat="1" ht="25" customHeight="1" spans="1:4">
      <c r="A413" s="325" t="s">
        <v>421</v>
      </c>
      <c r="B413" s="331">
        <f>B414</f>
        <v>5</v>
      </c>
      <c r="C413" s="331">
        <f>C414</f>
        <v>5</v>
      </c>
      <c r="D413" s="327">
        <f>C413/B413-1</f>
        <v>0</v>
      </c>
    </row>
    <row r="414" s="113" customFormat="1" ht="25" customHeight="1" spans="1:4">
      <c r="A414" s="328" t="s">
        <v>422</v>
      </c>
      <c r="B414" s="335">
        <v>5</v>
      </c>
      <c r="C414" s="335">
        <v>5</v>
      </c>
      <c r="D414" s="339">
        <f>C414/B414-1</f>
        <v>0</v>
      </c>
    </row>
    <row r="415" s="113" customFormat="1" ht="25" customHeight="1" spans="1:4">
      <c r="A415" s="325" t="s">
        <v>304</v>
      </c>
      <c r="B415" s="331"/>
      <c r="C415" s="331"/>
      <c r="D415" s="327"/>
    </row>
    <row r="416" s="113" customFormat="1" ht="42" customHeight="1" spans="1:4">
      <c r="A416" s="325" t="s">
        <v>423</v>
      </c>
      <c r="B416" s="331"/>
      <c r="C416" s="331"/>
      <c r="D416" s="327"/>
    </row>
    <row r="417" s="113" customFormat="1" ht="25" customHeight="1" spans="1:4">
      <c r="A417" s="325" t="s">
        <v>130</v>
      </c>
      <c r="B417" s="331">
        <f>B418+B451+B462</f>
        <v>621</v>
      </c>
      <c r="C417" s="331">
        <f>C418+C451+C462</f>
        <v>621</v>
      </c>
      <c r="D417" s="327">
        <f>C417/B417-1</f>
        <v>0</v>
      </c>
    </row>
    <row r="418" s="113" customFormat="1" ht="25" customHeight="1" spans="1:4">
      <c r="A418" s="325" t="s">
        <v>424</v>
      </c>
      <c r="B418" s="331">
        <f>B419</f>
        <v>152</v>
      </c>
      <c r="C418" s="331">
        <f>C419</f>
        <v>152</v>
      </c>
      <c r="D418" s="327">
        <f>C418/B418-1</f>
        <v>0</v>
      </c>
    </row>
    <row r="419" s="113" customFormat="1" ht="25" customHeight="1" spans="1:4">
      <c r="A419" s="328" t="s">
        <v>166</v>
      </c>
      <c r="B419" s="334">
        <v>152</v>
      </c>
      <c r="C419" s="333">
        <v>152</v>
      </c>
      <c r="D419" s="339">
        <f>C419/B419-1</f>
        <v>0</v>
      </c>
    </row>
    <row r="420" s="113" customFormat="1" ht="25" customHeight="1" spans="1:4">
      <c r="A420" s="328" t="s">
        <v>167</v>
      </c>
      <c r="B420" s="335"/>
      <c r="C420" s="335"/>
      <c r="D420" s="339"/>
    </row>
    <row r="421" s="113" customFormat="1" ht="25" customHeight="1" spans="1:4">
      <c r="A421" s="328" t="s">
        <v>168</v>
      </c>
      <c r="B421" s="338"/>
      <c r="C421" s="338"/>
      <c r="D421" s="339"/>
    </row>
    <row r="422" s="113" customFormat="1" ht="25" customHeight="1" spans="1:4">
      <c r="A422" s="328" t="s">
        <v>425</v>
      </c>
      <c r="B422" s="335"/>
      <c r="C422" s="335"/>
      <c r="D422" s="339"/>
    </row>
    <row r="423" s="113" customFormat="1" ht="25" customHeight="1" spans="1:4">
      <c r="A423" s="325" t="s">
        <v>426</v>
      </c>
      <c r="B423" s="331"/>
      <c r="C423" s="331"/>
      <c r="D423" s="327"/>
    </row>
    <row r="424" s="113" customFormat="1" ht="25" customHeight="1" spans="1:4">
      <c r="A424" s="328" t="s">
        <v>427</v>
      </c>
      <c r="B424" s="335"/>
      <c r="C424" s="335"/>
      <c r="D424" s="339"/>
    </row>
    <row r="425" s="113" customFormat="1" ht="25" customHeight="1" spans="1:4">
      <c r="A425" s="328" t="s">
        <v>428</v>
      </c>
      <c r="B425" s="335"/>
      <c r="C425" s="335"/>
      <c r="D425" s="339"/>
    </row>
    <row r="426" s="113" customFormat="1" ht="25" customHeight="1" spans="1:4">
      <c r="A426" s="328" t="s">
        <v>429</v>
      </c>
      <c r="B426" s="338"/>
      <c r="C426" s="338"/>
      <c r="D426" s="339"/>
    </row>
    <row r="427" s="113" customFormat="1" ht="25" customHeight="1" spans="1:4">
      <c r="A427" s="328" t="s">
        <v>430</v>
      </c>
      <c r="B427" s="335"/>
      <c r="C427" s="335"/>
      <c r="D427" s="339"/>
    </row>
    <row r="428" s="113" customFormat="1" ht="25" customHeight="1" spans="1:4">
      <c r="A428" s="328" t="s">
        <v>431</v>
      </c>
      <c r="B428" s="335"/>
      <c r="C428" s="335"/>
      <c r="D428" s="339"/>
    </row>
    <row r="429" s="113" customFormat="1" ht="25" customHeight="1" spans="1:4">
      <c r="A429" s="328" t="s">
        <v>432</v>
      </c>
      <c r="B429" s="335"/>
      <c r="C429" s="335"/>
      <c r="D429" s="339"/>
    </row>
    <row r="430" s="113" customFormat="1" ht="25" customHeight="1" spans="1:4">
      <c r="A430" s="328" t="s">
        <v>433</v>
      </c>
      <c r="B430" s="338"/>
      <c r="C430" s="338"/>
      <c r="D430" s="339"/>
    </row>
    <row r="431" s="113" customFormat="1" ht="25" customHeight="1" spans="1:4">
      <c r="A431" s="325" t="s">
        <v>434</v>
      </c>
      <c r="B431" s="331"/>
      <c r="C431" s="331"/>
      <c r="D431" s="327"/>
    </row>
    <row r="432" s="113" customFormat="1" ht="25" customHeight="1" spans="1:4">
      <c r="A432" s="328" t="s">
        <v>427</v>
      </c>
      <c r="B432" s="335"/>
      <c r="C432" s="335"/>
      <c r="D432" s="339"/>
    </row>
    <row r="433" s="113" customFormat="1" ht="25" customHeight="1" spans="1:4">
      <c r="A433" s="328" t="s">
        <v>435</v>
      </c>
      <c r="B433" s="335"/>
      <c r="C433" s="335"/>
      <c r="D433" s="339"/>
    </row>
    <row r="434" s="113" customFormat="1" ht="25" customHeight="1" spans="1:4">
      <c r="A434" s="328" t="s">
        <v>436</v>
      </c>
      <c r="B434" s="338"/>
      <c r="C434" s="338"/>
      <c r="D434" s="339"/>
    </row>
    <row r="435" s="113" customFormat="1" ht="25" customHeight="1" spans="1:4">
      <c r="A435" s="328" t="s">
        <v>437</v>
      </c>
      <c r="B435" s="335"/>
      <c r="C435" s="335"/>
      <c r="D435" s="339"/>
    </row>
    <row r="436" s="113" customFormat="1" ht="25" customHeight="1" spans="1:4">
      <c r="A436" s="328" t="s">
        <v>438</v>
      </c>
      <c r="B436" s="335"/>
      <c r="C436" s="335"/>
      <c r="D436" s="339"/>
    </row>
    <row r="437" s="113" customFormat="1" ht="25" customHeight="1" spans="1:4">
      <c r="A437" s="325" t="s">
        <v>439</v>
      </c>
      <c r="B437" s="331"/>
      <c r="C437" s="331"/>
      <c r="D437" s="327"/>
    </row>
    <row r="438" s="113" customFormat="1" ht="25" customHeight="1" spans="1:4">
      <c r="A438" s="328" t="s">
        <v>427</v>
      </c>
      <c r="B438" s="338"/>
      <c r="C438" s="338"/>
      <c r="D438" s="339"/>
    </row>
    <row r="439" s="113" customFormat="1" ht="25" customHeight="1" spans="1:4">
      <c r="A439" s="328" t="s">
        <v>440</v>
      </c>
      <c r="B439" s="335"/>
      <c r="C439" s="335"/>
      <c r="D439" s="339"/>
    </row>
    <row r="440" s="113" customFormat="1" ht="25" customHeight="1" spans="1:4">
      <c r="A440" s="328" t="s">
        <v>441</v>
      </c>
      <c r="B440" s="335"/>
      <c r="C440" s="335"/>
      <c r="D440" s="339"/>
    </row>
    <row r="441" s="113" customFormat="1" ht="25" customHeight="1" spans="1:4">
      <c r="A441" s="325" t="s">
        <v>442</v>
      </c>
      <c r="B441" s="331"/>
      <c r="C441" s="331"/>
      <c r="D441" s="327"/>
    </row>
    <row r="442" s="113" customFormat="1" ht="25" customHeight="1" spans="1:4">
      <c r="A442" s="328" t="s">
        <v>427</v>
      </c>
      <c r="B442" s="338"/>
      <c r="C442" s="338"/>
      <c r="D442" s="339"/>
    </row>
    <row r="443" s="113" customFormat="1" ht="25" customHeight="1" spans="1:4">
      <c r="A443" s="328" t="s">
        <v>443</v>
      </c>
      <c r="B443" s="335"/>
      <c r="C443" s="335"/>
      <c r="D443" s="339"/>
    </row>
    <row r="444" s="113" customFormat="1" ht="25" customHeight="1" spans="1:4">
      <c r="A444" s="328" t="s">
        <v>444</v>
      </c>
      <c r="B444" s="335"/>
      <c r="C444" s="335"/>
      <c r="D444" s="339"/>
    </row>
    <row r="445" s="113" customFormat="1" ht="25" customHeight="1" spans="1:4">
      <c r="A445" s="328" t="s">
        <v>445</v>
      </c>
      <c r="B445" s="335"/>
      <c r="C445" s="335"/>
      <c r="D445" s="339"/>
    </row>
    <row r="446" s="113" customFormat="1" ht="25" customHeight="1" spans="1:4">
      <c r="A446" s="325" t="s">
        <v>446</v>
      </c>
      <c r="B446" s="331"/>
      <c r="C446" s="331"/>
      <c r="D446" s="327"/>
    </row>
    <row r="447" s="113" customFormat="1" ht="25" customHeight="1" spans="1:4">
      <c r="A447" s="328" t="s">
        <v>447</v>
      </c>
      <c r="B447" s="335"/>
      <c r="C447" s="335"/>
      <c r="D447" s="339"/>
    </row>
    <row r="448" s="113" customFormat="1" ht="25" customHeight="1" spans="1:4">
      <c r="A448" s="328" t="s">
        <v>448</v>
      </c>
      <c r="B448" s="335"/>
      <c r="C448" s="335"/>
      <c r="D448" s="339"/>
    </row>
    <row r="449" s="113" customFormat="1" ht="25" customHeight="1" spans="1:4">
      <c r="A449" s="328" t="s">
        <v>449</v>
      </c>
      <c r="B449" s="335"/>
      <c r="C449" s="335"/>
      <c r="D449" s="339"/>
    </row>
    <row r="450" s="113" customFormat="1" ht="25" customHeight="1" spans="1:4">
      <c r="A450" s="328" t="s">
        <v>450</v>
      </c>
      <c r="B450" s="338"/>
      <c r="C450" s="338"/>
      <c r="D450" s="339"/>
    </row>
    <row r="451" s="113" customFormat="1" ht="25" customHeight="1" spans="1:4">
      <c r="A451" s="325" t="s">
        <v>451</v>
      </c>
      <c r="B451" s="326">
        <f>SUM(B452:B457)</f>
        <v>197</v>
      </c>
      <c r="C451" s="326">
        <f>SUM(C452:C457)</f>
        <v>197</v>
      </c>
      <c r="D451" s="327">
        <f>C451/B451-1</f>
        <v>0</v>
      </c>
    </row>
    <row r="452" s="113" customFormat="1" ht="25" customHeight="1" spans="1:4">
      <c r="A452" s="328" t="s">
        <v>427</v>
      </c>
      <c r="B452" s="334"/>
      <c r="C452" s="333"/>
      <c r="D452" s="339"/>
    </row>
    <row r="453" s="113" customFormat="1" ht="25" customHeight="1" spans="1:4">
      <c r="A453" s="328" t="s">
        <v>452</v>
      </c>
      <c r="B453" s="335">
        <v>182</v>
      </c>
      <c r="C453" s="335">
        <v>182</v>
      </c>
      <c r="D453" s="339">
        <f>C453/B453-1</f>
        <v>0</v>
      </c>
    </row>
    <row r="454" s="113" customFormat="1" ht="25" customHeight="1" spans="1:4">
      <c r="A454" s="328" t="s">
        <v>453</v>
      </c>
      <c r="B454" s="335">
        <v>1</v>
      </c>
      <c r="C454" s="335">
        <v>1</v>
      </c>
      <c r="D454" s="339">
        <f>C454/B454-1</f>
        <v>0</v>
      </c>
    </row>
    <row r="455" s="113" customFormat="1" ht="25" customHeight="1" spans="1:4">
      <c r="A455" s="328" t="s">
        <v>454</v>
      </c>
      <c r="B455" s="335"/>
      <c r="C455" s="335"/>
      <c r="D455" s="339"/>
    </row>
    <row r="456" s="113" customFormat="1" ht="25" customHeight="1" spans="1:4">
      <c r="A456" s="328" t="s">
        <v>455</v>
      </c>
      <c r="B456" s="338"/>
      <c r="C456" s="338"/>
      <c r="D456" s="339"/>
    </row>
    <row r="457" s="113" customFormat="1" ht="25" customHeight="1" spans="1:4">
      <c r="A457" s="328" t="s">
        <v>456</v>
      </c>
      <c r="B457" s="335">
        <v>14</v>
      </c>
      <c r="C457" s="335">
        <v>14</v>
      </c>
      <c r="D457" s="339">
        <f>C457/B457-1</f>
        <v>0</v>
      </c>
    </row>
    <row r="458" s="113" customFormat="1" ht="25" customHeight="1" spans="1:4">
      <c r="A458" s="325" t="s">
        <v>457</v>
      </c>
      <c r="B458" s="331"/>
      <c r="C458" s="331"/>
      <c r="D458" s="327"/>
    </row>
    <row r="459" s="113" customFormat="1" ht="25" customHeight="1" spans="1:4">
      <c r="A459" s="328" t="s">
        <v>458</v>
      </c>
      <c r="B459" s="335"/>
      <c r="C459" s="335"/>
      <c r="D459" s="339"/>
    </row>
    <row r="460" s="113" customFormat="1" ht="25" customHeight="1" spans="1:4">
      <c r="A460" s="328" t="s">
        <v>459</v>
      </c>
      <c r="B460" s="335"/>
      <c r="C460" s="335"/>
      <c r="D460" s="339"/>
    </row>
    <row r="461" s="113" customFormat="1" ht="25" customHeight="1" spans="1:4">
      <c r="A461" s="328" t="s">
        <v>460</v>
      </c>
      <c r="B461" s="335"/>
      <c r="C461" s="335"/>
      <c r="D461" s="339"/>
    </row>
    <row r="462" s="113" customFormat="1" ht="25" customHeight="1" spans="1:4">
      <c r="A462" s="325" t="s">
        <v>461</v>
      </c>
      <c r="B462" s="331">
        <f>B465</f>
        <v>272</v>
      </c>
      <c r="C462" s="331">
        <f>C465</f>
        <v>272</v>
      </c>
      <c r="D462" s="327">
        <f>C462/B462-1</f>
        <v>0</v>
      </c>
    </row>
    <row r="463" s="113" customFormat="1" ht="25" customHeight="1" spans="1:4">
      <c r="A463" s="328" t="s">
        <v>462</v>
      </c>
      <c r="B463" s="335"/>
      <c r="C463" s="335"/>
      <c r="D463" s="339"/>
    </row>
    <row r="464" s="113" customFormat="1" ht="25" customHeight="1" spans="1:4">
      <c r="A464" s="328" t="s">
        <v>463</v>
      </c>
      <c r="B464" s="335"/>
      <c r="C464" s="335"/>
      <c r="D464" s="339"/>
    </row>
    <row r="465" s="113" customFormat="1" ht="25" customHeight="1" spans="1:4">
      <c r="A465" s="328" t="s">
        <v>464</v>
      </c>
      <c r="B465" s="334">
        <v>272</v>
      </c>
      <c r="C465" s="333">
        <v>272</v>
      </c>
      <c r="D465" s="339">
        <f>C465/B465-1</f>
        <v>0</v>
      </c>
    </row>
    <row r="466" s="113" customFormat="1" ht="25" customHeight="1" spans="1:4">
      <c r="A466" s="325" t="s">
        <v>465</v>
      </c>
      <c r="B466" s="326"/>
      <c r="C466" s="326"/>
      <c r="D466" s="327"/>
    </row>
    <row r="467" s="113" customFormat="1" ht="25" customHeight="1" spans="1:4">
      <c r="A467" s="328" t="s">
        <v>466</v>
      </c>
      <c r="B467" s="335"/>
      <c r="C467" s="335"/>
      <c r="D467" s="339"/>
    </row>
    <row r="468" s="113" customFormat="1" ht="25" customHeight="1" spans="1:4">
      <c r="A468" s="328" t="s">
        <v>467</v>
      </c>
      <c r="B468" s="335"/>
      <c r="C468" s="335"/>
      <c r="D468" s="339"/>
    </row>
    <row r="469" s="113" customFormat="1" ht="25" customHeight="1" spans="1:4">
      <c r="A469" s="328" t="s">
        <v>468</v>
      </c>
      <c r="B469" s="335"/>
      <c r="C469" s="335"/>
      <c r="D469" s="339"/>
    </row>
    <row r="470" s="113" customFormat="1" ht="25" customHeight="1" spans="1:4">
      <c r="A470" s="328" t="s">
        <v>469</v>
      </c>
      <c r="B470" s="335"/>
      <c r="C470" s="335"/>
      <c r="D470" s="339"/>
    </row>
    <row r="471" s="113" customFormat="1" ht="25" customHeight="1" spans="1:4">
      <c r="A471" s="325" t="s">
        <v>304</v>
      </c>
      <c r="B471" s="331"/>
      <c r="C471" s="331"/>
      <c r="D471" s="327"/>
    </row>
    <row r="472" s="113" customFormat="1" ht="25" customHeight="1" spans="1:4">
      <c r="A472" s="325" t="s">
        <v>131</v>
      </c>
      <c r="B472" s="331">
        <f>B473+B489+B508+B517+B525+B497</f>
        <v>5200</v>
      </c>
      <c r="C472" s="331">
        <f>C473+C489+C508+C517+C525+C497</f>
        <v>5201</v>
      </c>
      <c r="D472" s="327">
        <f>C472/B472-1</f>
        <v>0.000192307692307603</v>
      </c>
    </row>
    <row r="473" s="113" customFormat="1" ht="25" customHeight="1" spans="1:4">
      <c r="A473" s="325" t="s">
        <v>470</v>
      </c>
      <c r="B473" s="326">
        <f>SUM(B474:B488)</f>
        <v>1862</v>
      </c>
      <c r="C473" s="326">
        <f>SUM(C474:C488)</f>
        <v>1862</v>
      </c>
      <c r="D473" s="327">
        <f>C473/B473-1</f>
        <v>0</v>
      </c>
    </row>
    <row r="474" s="113" customFormat="1" ht="25" customHeight="1" spans="1:4">
      <c r="A474" s="328" t="s">
        <v>166</v>
      </c>
      <c r="B474" s="334">
        <v>369</v>
      </c>
      <c r="C474" s="333">
        <v>369</v>
      </c>
      <c r="D474" s="339">
        <f>C474/B474-1</f>
        <v>0</v>
      </c>
    </row>
    <row r="475" s="113" customFormat="1" ht="25" customHeight="1" spans="1:4">
      <c r="A475" s="328" t="s">
        <v>167</v>
      </c>
      <c r="B475" s="335"/>
      <c r="C475" s="335"/>
      <c r="D475" s="339"/>
    </row>
    <row r="476" s="113" customFormat="1" ht="25" customHeight="1" spans="1:4">
      <c r="A476" s="328" t="s">
        <v>168</v>
      </c>
      <c r="B476" s="335"/>
      <c r="C476" s="335"/>
      <c r="D476" s="339"/>
    </row>
    <row r="477" s="113" customFormat="1" ht="25" customHeight="1" spans="1:4">
      <c r="A477" s="328" t="s">
        <v>471</v>
      </c>
      <c r="B477" s="334">
        <v>146</v>
      </c>
      <c r="C477" s="333">
        <v>146</v>
      </c>
      <c r="D477" s="339">
        <f>C477/B477-1</f>
        <v>0</v>
      </c>
    </row>
    <row r="478" s="113" customFormat="1" ht="25" customHeight="1" spans="1:4">
      <c r="A478" s="328" t="s">
        <v>472</v>
      </c>
      <c r="B478" s="335"/>
      <c r="C478" s="335"/>
      <c r="D478" s="339"/>
    </row>
    <row r="479" s="113" customFormat="1" ht="25" customHeight="1" spans="1:4">
      <c r="A479" s="328" t="s">
        <v>473</v>
      </c>
      <c r="B479" s="338"/>
      <c r="C479" s="338"/>
      <c r="D479" s="339"/>
    </row>
    <row r="480" s="113" customFormat="1" ht="25" customHeight="1" spans="1:4">
      <c r="A480" s="328" t="s">
        <v>474</v>
      </c>
      <c r="B480" s="332">
        <v>456</v>
      </c>
      <c r="C480" s="333">
        <v>455</v>
      </c>
      <c r="D480" s="339">
        <f>C480/B480-1</f>
        <v>-0.0021929824561403</v>
      </c>
    </row>
    <row r="481" s="113" customFormat="1" ht="25" customHeight="1" spans="1:4">
      <c r="A481" s="328" t="s">
        <v>475</v>
      </c>
      <c r="B481" s="335"/>
      <c r="C481" s="335"/>
      <c r="D481" s="339"/>
    </row>
    <row r="482" s="113" customFormat="1" ht="25" customHeight="1" spans="1:4">
      <c r="A482" s="328" t="s">
        <v>476</v>
      </c>
      <c r="B482" s="334">
        <v>624</v>
      </c>
      <c r="C482" s="333">
        <v>624</v>
      </c>
      <c r="D482" s="339">
        <f>C482/B482-1</f>
        <v>0</v>
      </c>
    </row>
    <row r="483" s="113" customFormat="1" ht="25" customHeight="1" spans="1:4">
      <c r="A483" s="328" t="s">
        <v>477</v>
      </c>
      <c r="B483" s="335"/>
      <c r="C483" s="335"/>
      <c r="D483" s="339"/>
    </row>
    <row r="484" s="113" customFormat="1" ht="25" customHeight="1" spans="1:4">
      <c r="A484" s="328" t="s">
        <v>478</v>
      </c>
      <c r="B484" s="334">
        <v>9</v>
      </c>
      <c r="C484" s="333">
        <v>9</v>
      </c>
      <c r="D484" s="339">
        <f>C484/B484-1</f>
        <v>0</v>
      </c>
    </row>
    <row r="485" s="113" customFormat="1" ht="25" customHeight="1" spans="1:4">
      <c r="A485" s="328" t="s">
        <v>479</v>
      </c>
      <c r="B485" s="332">
        <v>95</v>
      </c>
      <c r="C485" s="333">
        <v>96</v>
      </c>
      <c r="D485" s="339">
        <f>C485/B485-1</f>
        <v>0.0105263157894737</v>
      </c>
    </row>
    <row r="486" s="113" customFormat="1" ht="25" customHeight="1" spans="1:4">
      <c r="A486" s="328" t="s">
        <v>480</v>
      </c>
      <c r="B486" s="334">
        <v>7</v>
      </c>
      <c r="C486" s="333">
        <v>7</v>
      </c>
      <c r="D486" s="339">
        <f>C486/B486-1</f>
        <v>0</v>
      </c>
    </row>
    <row r="487" s="113" customFormat="1" ht="25" customHeight="1" spans="1:4">
      <c r="A487" s="328" t="s">
        <v>481</v>
      </c>
      <c r="B487" s="335"/>
      <c r="C487" s="335"/>
      <c r="D487" s="339"/>
    </row>
    <row r="488" s="113" customFormat="1" ht="25" customHeight="1" spans="1:4">
      <c r="A488" s="328" t="s">
        <v>482</v>
      </c>
      <c r="B488" s="334">
        <v>156</v>
      </c>
      <c r="C488" s="333">
        <v>156</v>
      </c>
      <c r="D488" s="339">
        <f>C488/B488-1</f>
        <v>0</v>
      </c>
    </row>
    <row r="489" s="113" customFormat="1" ht="25" customHeight="1" spans="1:4">
      <c r="A489" s="325" t="s">
        <v>483</v>
      </c>
      <c r="B489" s="326">
        <f>SUM(B490:B496)</f>
        <v>166</v>
      </c>
      <c r="C489" s="326">
        <f>SUM(C490:C496)</f>
        <v>167</v>
      </c>
      <c r="D489" s="327">
        <f>C489/B489-1</f>
        <v>0.00602409638554224</v>
      </c>
    </row>
    <row r="490" s="113" customFormat="1" ht="25" customHeight="1" spans="1:4">
      <c r="A490" s="328" t="s">
        <v>166</v>
      </c>
      <c r="B490" s="335"/>
      <c r="C490" s="335"/>
      <c r="D490" s="339"/>
    </row>
    <row r="491" s="113" customFormat="1" ht="25" customHeight="1" spans="1:4">
      <c r="A491" s="328" t="s">
        <v>167</v>
      </c>
      <c r="B491" s="335"/>
      <c r="C491" s="335"/>
      <c r="D491" s="339"/>
    </row>
    <row r="492" s="113" customFormat="1" ht="25" customHeight="1" spans="1:4">
      <c r="A492" s="328" t="s">
        <v>168</v>
      </c>
      <c r="B492" s="335"/>
      <c r="C492" s="335"/>
      <c r="D492" s="339"/>
    </row>
    <row r="493" s="113" customFormat="1" ht="25" customHeight="1" spans="1:4">
      <c r="A493" s="328" t="s">
        <v>484</v>
      </c>
      <c r="B493" s="335"/>
      <c r="C493" s="335"/>
      <c r="D493" s="339"/>
    </row>
    <row r="494" s="113" customFormat="1" ht="25" customHeight="1" spans="1:4">
      <c r="A494" s="328" t="s">
        <v>485</v>
      </c>
      <c r="B494" s="335"/>
      <c r="C494" s="335"/>
      <c r="D494" s="339"/>
    </row>
    <row r="495" s="113" customFormat="1" ht="25" customHeight="1" spans="1:4">
      <c r="A495" s="328" t="s">
        <v>486</v>
      </c>
      <c r="B495" s="335"/>
      <c r="C495" s="335"/>
      <c r="D495" s="339"/>
    </row>
    <row r="496" s="113" customFormat="1" ht="25" customHeight="1" spans="1:4">
      <c r="A496" s="328" t="s">
        <v>487</v>
      </c>
      <c r="B496" s="332">
        <v>166</v>
      </c>
      <c r="C496" s="333">
        <v>167</v>
      </c>
      <c r="D496" s="339">
        <f>C496/B496-1</f>
        <v>0.00602409638554224</v>
      </c>
    </row>
    <row r="497" s="113" customFormat="1" ht="25" customHeight="1" spans="1:4">
      <c r="A497" s="325" t="s">
        <v>488</v>
      </c>
      <c r="B497" s="331">
        <f>SUM(B501:B507)</f>
        <v>380</v>
      </c>
      <c r="C497" s="331">
        <f>SUM(C501:C507)</f>
        <v>380</v>
      </c>
      <c r="D497" s="327">
        <f>C497/B497-1</f>
        <v>0</v>
      </c>
    </row>
    <row r="498" s="113" customFormat="1" ht="25" customHeight="1" spans="1:4">
      <c r="A498" s="328" t="s">
        <v>166</v>
      </c>
      <c r="B498" s="335"/>
      <c r="C498" s="335"/>
      <c r="D498" s="339"/>
    </row>
    <row r="499" s="113" customFormat="1" ht="25" customHeight="1" spans="1:4">
      <c r="A499" s="328" t="s">
        <v>167</v>
      </c>
      <c r="B499" s="335"/>
      <c r="C499" s="335"/>
      <c r="D499" s="339"/>
    </row>
    <row r="500" s="113" customFormat="1" ht="25" customHeight="1" spans="1:4">
      <c r="A500" s="328" t="s">
        <v>168</v>
      </c>
      <c r="B500" s="338"/>
      <c r="C500" s="338"/>
      <c r="D500" s="339"/>
    </row>
    <row r="501" s="113" customFormat="1" ht="25" customHeight="1" spans="1:4">
      <c r="A501" s="328" t="s">
        <v>489</v>
      </c>
      <c r="B501" s="335"/>
      <c r="C501" s="335"/>
      <c r="D501" s="339"/>
    </row>
    <row r="502" s="113" customFormat="1" ht="25" customHeight="1" spans="1:4">
      <c r="A502" s="328" t="s">
        <v>490</v>
      </c>
      <c r="B502" s="335"/>
      <c r="C502" s="335"/>
      <c r="D502" s="339"/>
    </row>
    <row r="503" s="113" customFormat="1" ht="25" customHeight="1" spans="1:4">
      <c r="A503" s="328" t="s">
        <v>491</v>
      </c>
      <c r="B503" s="338"/>
      <c r="C503" s="338"/>
      <c r="D503" s="339"/>
    </row>
    <row r="504" s="113" customFormat="1" ht="25" customHeight="1" spans="1:4">
      <c r="A504" s="328" t="s">
        <v>492</v>
      </c>
      <c r="B504" s="334">
        <v>20</v>
      </c>
      <c r="C504" s="333">
        <v>20</v>
      </c>
      <c r="D504" s="339">
        <f>C504/B504-1</f>
        <v>0</v>
      </c>
    </row>
    <row r="505" s="113" customFormat="1" ht="25" customHeight="1" spans="1:4">
      <c r="A505" s="328" t="s">
        <v>493</v>
      </c>
      <c r="B505" s="335"/>
      <c r="C505" s="335"/>
      <c r="D505" s="339"/>
    </row>
    <row r="506" s="113" customFormat="1" ht="25" customHeight="1" spans="1:4">
      <c r="A506" s="328" t="s">
        <v>494</v>
      </c>
      <c r="B506" s="335"/>
      <c r="C506" s="335"/>
      <c r="D506" s="339"/>
    </row>
    <row r="507" s="113" customFormat="1" ht="25" customHeight="1" spans="1:4">
      <c r="A507" s="328" t="s">
        <v>495</v>
      </c>
      <c r="B507" s="334">
        <v>360</v>
      </c>
      <c r="C507" s="333">
        <v>360</v>
      </c>
      <c r="D507" s="339">
        <f>C507/B507-1</f>
        <v>0</v>
      </c>
    </row>
    <row r="508" s="113" customFormat="1" ht="25" customHeight="1" spans="1:4">
      <c r="A508" s="325" t="s">
        <v>496</v>
      </c>
      <c r="B508" s="326">
        <f>B515</f>
        <v>102</v>
      </c>
      <c r="C508" s="326">
        <f>C515</f>
        <v>102</v>
      </c>
      <c r="D508" s="327">
        <f>C508/B508-1</f>
        <v>0</v>
      </c>
    </row>
    <row r="509" s="113" customFormat="1" ht="25" customHeight="1" spans="1:4">
      <c r="A509" s="328" t="s">
        <v>166</v>
      </c>
      <c r="B509" s="338"/>
      <c r="C509" s="338"/>
      <c r="D509" s="339"/>
    </row>
    <row r="510" s="113" customFormat="1" ht="25" customHeight="1" spans="1:4">
      <c r="A510" s="328" t="s">
        <v>167</v>
      </c>
      <c r="B510" s="335"/>
      <c r="C510" s="335"/>
      <c r="D510" s="339"/>
    </row>
    <row r="511" s="113" customFormat="1" ht="25" customHeight="1" spans="1:4">
      <c r="A511" s="328" t="s">
        <v>168</v>
      </c>
      <c r="B511" s="335"/>
      <c r="C511" s="335"/>
      <c r="D511" s="339"/>
    </row>
    <row r="512" s="113" customFormat="1" ht="25" customHeight="1" spans="1:4">
      <c r="A512" s="328" t="s">
        <v>497</v>
      </c>
      <c r="B512" s="335"/>
      <c r="C512" s="335"/>
      <c r="D512" s="339"/>
    </row>
    <row r="513" s="113" customFormat="1" ht="25" customHeight="1" spans="1:4">
      <c r="A513" s="328" t="s">
        <v>498</v>
      </c>
      <c r="B513" s="335"/>
      <c r="C513" s="335"/>
      <c r="D513" s="339"/>
    </row>
    <row r="514" s="113" customFormat="1" ht="25" customHeight="1" spans="1:4">
      <c r="A514" s="328" t="s">
        <v>499</v>
      </c>
      <c r="B514" s="335"/>
      <c r="C514" s="335"/>
      <c r="D514" s="339"/>
    </row>
    <row r="515" s="113" customFormat="1" ht="25" customHeight="1" spans="1:4">
      <c r="A515" s="328" t="s">
        <v>500</v>
      </c>
      <c r="B515" s="334">
        <v>102</v>
      </c>
      <c r="C515" s="333">
        <v>102</v>
      </c>
      <c r="D515" s="339">
        <f>C515/B515-1</f>
        <v>0</v>
      </c>
    </row>
    <row r="516" s="113" customFormat="1" ht="25" customHeight="1" spans="1:4">
      <c r="A516" s="328" t="s">
        <v>501</v>
      </c>
      <c r="B516" s="335"/>
      <c r="C516" s="335"/>
      <c r="D516" s="339"/>
    </row>
    <row r="517" s="113" customFormat="1" ht="25" customHeight="1" spans="1:4">
      <c r="A517" s="325" t="s">
        <v>502</v>
      </c>
      <c r="B517" s="331">
        <f>SUM(B520:B524)</f>
        <v>422</v>
      </c>
      <c r="C517" s="331">
        <f>SUM(C520:C524)</f>
        <v>422</v>
      </c>
      <c r="D517" s="327">
        <f t="shared" ref="D516:D579" si="2">C517/B517-1</f>
        <v>0</v>
      </c>
    </row>
    <row r="518" s="113" customFormat="1" ht="25" customHeight="1" spans="1:4">
      <c r="A518" s="328" t="s">
        <v>166</v>
      </c>
      <c r="B518" s="335"/>
      <c r="C518" s="335"/>
      <c r="D518" s="339"/>
    </row>
    <row r="519" s="113" customFormat="1" ht="25" customHeight="1" spans="1:4">
      <c r="A519" s="328" t="s">
        <v>167</v>
      </c>
      <c r="B519" s="335"/>
      <c r="C519" s="335"/>
      <c r="D519" s="339"/>
    </row>
    <row r="520" s="113" customFormat="1" ht="25" customHeight="1" spans="1:4">
      <c r="A520" s="328" t="s">
        <v>168</v>
      </c>
      <c r="B520" s="335"/>
      <c r="C520" s="335"/>
      <c r="D520" s="339"/>
    </row>
    <row r="521" s="113" customFormat="1" ht="25" customHeight="1" spans="1:4">
      <c r="A521" s="328" t="s">
        <v>503</v>
      </c>
      <c r="B521" s="335"/>
      <c r="C521" s="335"/>
      <c r="D521" s="339"/>
    </row>
    <row r="522" s="113" customFormat="1" ht="25" customHeight="1" spans="1:4">
      <c r="A522" s="328" t="s">
        <v>504</v>
      </c>
      <c r="B522" s="334">
        <v>419</v>
      </c>
      <c r="C522" s="333">
        <v>419</v>
      </c>
      <c r="D522" s="339">
        <f t="shared" si="2"/>
        <v>0</v>
      </c>
    </row>
    <row r="523" s="113" customFormat="1" ht="25" customHeight="1" spans="1:4">
      <c r="A523" s="328" t="s">
        <v>505</v>
      </c>
      <c r="B523" s="334"/>
      <c r="C523" s="333"/>
      <c r="D523" s="339"/>
    </row>
    <row r="524" s="113" customFormat="1" ht="25" customHeight="1" spans="1:4">
      <c r="A524" s="328" t="s">
        <v>506</v>
      </c>
      <c r="B524" s="338">
        <v>3</v>
      </c>
      <c r="C524" s="338">
        <v>3</v>
      </c>
      <c r="D524" s="339">
        <f t="shared" si="2"/>
        <v>0</v>
      </c>
    </row>
    <row r="525" s="113" customFormat="1" ht="25" customHeight="1" spans="1:4">
      <c r="A525" s="325" t="s">
        <v>507</v>
      </c>
      <c r="B525" s="331">
        <f>SUM(B526:B529)</f>
        <v>2268</v>
      </c>
      <c r="C525" s="331">
        <f>SUM(C526:C529)</f>
        <v>2268</v>
      </c>
      <c r="D525" s="327">
        <f t="shared" si="2"/>
        <v>0</v>
      </c>
    </row>
    <row r="526" s="113" customFormat="1" ht="25" customHeight="1" spans="1:4">
      <c r="A526" s="328" t="s">
        <v>508</v>
      </c>
      <c r="B526" s="334">
        <v>3</v>
      </c>
      <c r="C526" s="333">
        <v>3</v>
      </c>
      <c r="D526" s="332">
        <f t="shared" si="2"/>
        <v>0</v>
      </c>
    </row>
    <row r="527" s="113" customFormat="1" ht="25" customHeight="1" spans="1:4">
      <c r="A527" s="328" t="s">
        <v>509</v>
      </c>
      <c r="B527" s="334">
        <v>20</v>
      </c>
      <c r="C527" s="333">
        <v>20</v>
      </c>
      <c r="D527" s="332">
        <f t="shared" si="2"/>
        <v>0</v>
      </c>
    </row>
    <row r="528" s="113" customFormat="1" ht="25" customHeight="1" spans="1:4">
      <c r="A528" s="328" t="s">
        <v>510</v>
      </c>
      <c r="B528" s="336">
        <v>2245</v>
      </c>
      <c r="C528" s="337">
        <v>2245</v>
      </c>
      <c r="D528" s="332">
        <f t="shared" si="2"/>
        <v>0</v>
      </c>
    </row>
    <row r="529" s="113" customFormat="1" ht="25" customHeight="1" spans="1:4">
      <c r="A529" s="325" t="s">
        <v>304</v>
      </c>
      <c r="B529" s="331"/>
      <c r="C529" s="331"/>
      <c r="D529" s="327"/>
    </row>
    <row r="530" s="113" customFormat="1" ht="25" customHeight="1" spans="1:4">
      <c r="A530" s="325" t="s">
        <v>132</v>
      </c>
      <c r="B530" s="331">
        <f>B531+B545+B555+B567+B577+B585+B592+B600+B609+B614+B617+B620+B626+B629+B638+B649</f>
        <v>63468</v>
      </c>
      <c r="C530" s="331">
        <f>C531+C545+C555+C567+C577+C585+C592+C600+C609+C614+C617+C620+C626+C629+C638+C649</f>
        <v>63768</v>
      </c>
      <c r="D530" s="327">
        <f t="shared" si="2"/>
        <v>0.00472679145396104</v>
      </c>
    </row>
    <row r="531" s="113" customFormat="1" ht="25" customHeight="1" spans="1:4">
      <c r="A531" s="325" t="s">
        <v>511</v>
      </c>
      <c r="B531" s="331">
        <f>SUM(B532:B544)</f>
        <v>2502</v>
      </c>
      <c r="C531" s="331">
        <f>SUM(C532:C544)</f>
        <v>2502</v>
      </c>
      <c r="D531" s="327">
        <f t="shared" si="2"/>
        <v>0</v>
      </c>
    </row>
    <row r="532" s="113" customFormat="1" ht="25" customHeight="1" spans="1:4">
      <c r="A532" s="328" t="s">
        <v>166</v>
      </c>
      <c r="B532" s="334">
        <v>676</v>
      </c>
      <c r="C532" s="333">
        <v>676</v>
      </c>
      <c r="D532" s="339">
        <f t="shared" si="2"/>
        <v>0</v>
      </c>
    </row>
    <row r="533" s="113" customFormat="1" ht="25" customHeight="1" spans="1:4">
      <c r="A533" s="328" t="s">
        <v>167</v>
      </c>
      <c r="B533" s="338"/>
      <c r="C533" s="338"/>
      <c r="D533" s="339"/>
    </row>
    <row r="534" s="113" customFormat="1" ht="25" customHeight="1" spans="1:4">
      <c r="A534" s="328" t="s">
        <v>168</v>
      </c>
      <c r="B534" s="336">
        <v>1056</v>
      </c>
      <c r="C534" s="337">
        <v>1056</v>
      </c>
      <c r="D534" s="339">
        <f t="shared" si="2"/>
        <v>0</v>
      </c>
    </row>
    <row r="535" s="113" customFormat="1" ht="25" customHeight="1" spans="1:4">
      <c r="A535" s="328" t="s">
        <v>512</v>
      </c>
      <c r="B535" s="335"/>
      <c r="C535" s="335"/>
      <c r="D535" s="339"/>
    </row>
    <row r="536" s="113" customFormat="1" ht="25" customHeight="1" spans="1:4">
      <c r="A536" s="328" t="s">
        <v>513</v>
      </c>
      <c r="B536" s="335"/>
      <c r="C536" s="335"/>
      <c r="D536" s="339"/>
    </row>
    <row r="537" s="113" customFormat="1" ht="25" customHeight="1" spans="1:4">
      <c r="A537" s="328" t="s">
        <v>514</v>
      </c>
      <c r="B537" s="335"/>
      <c r="C537" s="335"/>
      <c r="D537" s="339"/>
    </row>
    <row r="538" s="113" customFormat="1" ht="25" customHeight="1" spans="1:4">
      <c r="A538" s="328" t="s">
        <v>515</v>
      </c>
      <c r="B538" s="335"/>
      <c r="C538" s="335"/>
      <c r="D538" s="339"/>
    </row>
    <row r="539" s="113" customFormat="1" ht="25" customHeight="1" spans="1:4">
      <c r="A539" s="328" t="s">
        <v>207</v>
      </c>
      <c r="B539" s="335"/>
      <c r="C539" s="335"/>
      <c r="D539" s="339"/>
    </row>
    <row r="540" s="113" customFormat="1" ht="25" customHeight="1" spans="1:4">
      <c r="A540" s="328" t="s">
        <v>516</v>
      </c>
      <c r="B540" s="334">
        <v>731</v>
      </c>
      <c r="C540" s="333">
        <v>731</v>
      </c>
      <c r="D540" s="339">
        <f t="shared" si="2"/>
        <v>0</v>
      </c>
    </row>
    <row r="541" s="113" customFormat="1" ht="25" customHeight="1" spans="1:4">
      <c r="A541" s="328" t="s">
        <v>517</v>
      </c>
      <c r="B541" s="335"/>
      <c r="C541" s="335"/>
      <c r="D541" s="339"/>
    </row>
    <row r="542" s="113" customFormat="1" ht="39" customHeight="1" spans="1:4">
      <c r="A542" s="328" t="s">
        <v>518</v>
      </c>
      <c r="B542" s="335"/>
      <c r="C542" s="335"/>
      <c r="D542" s="339"/>
    </row>
    <row r="543" s="113" customFormat="1" ht="25" customHeight="1" spans="1:4">
      <c r="A543" s="328" t="s">
        <v>519</v>
      </c>
      <c r="B543" s="335"/>
      <c r="C543" s="335"/>
      <c r="D543" s="339"/>
    </row>
    <row r="544" s="113" customFormat="1" ht="46" customHeight="1" spans="1:4">
      <c r="A544" s="328" t="s">
        <v>520</v>
      </c>
      <c r="B544" s="334">
        <v>39</v>
      </c>
      <c r="C544" s="333">
        <v>39</v>
      </c>
      <c r="D544" s="339">
        <f t="shared" si="2"/>
        <v>0</v>
      </c>
    </row>
    <row r="545" s="113" customFormat="1" ht="25" customHeight="1" spans="1:4">
      <c r="A545" s="325" t="s">
        <v>521</v>
      </c>
      <c r="B545" s="331">
        <f>SUM(B546:B552)</f>
        <v>2282</v>
      </c>
      <c r="C545" s="331">
        <f>SUM(C546:C552)</f>
        <v>2281</v>
      </c>
      <c r="D545" s="327">
        <f t="shared" si="2"/>
        <v>-0.000438212094653778</v>
      </c>
    </row>
    <row r="546" s="113" customFormat="1" ht="25" customHeight="1" spans="1:4">
      <c r="A546" s="328" t="s">
        <v>166</v>
      </c>
      <c r="B546" s="332">
        <v>672</v>
      </c>
      <c r="C546" s="333">
        <v>671</v>
      </c>
      <c r="D546" s="339">
        <f t="shared" si="2"/>
        <v>-0.00148809523809523</v>
      </c>
    </row>
    <row r="547" s="113" customFormat="1" ht="25" customHeight="1" spans="1:4">
      <c r="A547" s="328" t="s">
        <v>167</v>
      </c>
      <c r="B547" s="334">
        <v>21</v>
      </c>
      <c r="C547" s="333">
        <v>21</v>
      </c>
      <c r="D547" s="339">
        <f t="shared" si="2"/>
        <v>0</v>
      </c>
    </row>
    <row r="548" s="113" customFormat="1" ht="25" customHeight="1" spans="1:4">
      <c r="A548" s="328" t="s">
        <v>168</v>
      </c>
      <c r="B548" s="334">
        <v>86</v>
      </c>
      <c r="C548" s="333">
        <v>86</v>
      </c>
      <c r="D548" s="339">
        <f t="shared" si="2"/>
        <v>0</v>
      </c>
    </row>
    <row r="549" s="113" customFormat="1" ht="25" customHeight="1" spans="1:4">
      <c r="A549" s="328" t="s">
        <v>522</v>
      </c>
      <c r="B549" s="335"/>
      <c r="C549" s="335"/>
      <c r="D549" s="339"/>
    </row>
    <row r="550" s="113" customFormat="1" ht="25" customHeight="1" spans="1:4">
      <c r="A550" s="328" t="s">
        <v>523</v>
      </c>
      <c r="B550" s="335"/>
      <c r="C550" s="335"/>
      <c r="D550" s="339"/>
    </row>
    <row r="551" s="113" customFormat="1" ht="25" customHeight="1" spans="1:4">
      <c r="A551" s="328" t="s">
        <v>524</v>
      </c>
      <c r="B551" s="334">
        <v>990</v>
      </c>
      <c r="C551" s="333">
        <v>990</v>
      </c>
      <c r="D551" s="339">
        <f t="shared" si="2"/>
        <v>0</v>
      </c>
    </row>
    <row r="552" s="113" customFormat="1" ht="25" customHeight="1" spans="1:4">
      <c r="A552" s="328" t="s">
        <v>525</v>
      </c>
      <c r="B552" s="334">
        <v>513</v>
      </c>
      <c r="C552" s="333">
        <v>513</v>
      </c>
      <c r="D552" s="339">
        <f t="shared" si="2"/>
        <v>0</v>
      </c>
    </row>
    <row r="553" s="113" customFormat="1" ht="25" customHeight="1" spans="1:4">
      <c r="A553" s="325" t="s">
        <v>526</v>
      </c>
      <c r="B553" s="331"/>
      <c r="C553" s="331"/>
      <c r="D553" s="327"/>
    </row>
    <row r="554" s="113" customFormat="1" ht="25" customHeight="1" spans="1:4">
      <c r="A554" s="328" t="s">
        <v>527</v>
      </c>
      <c r="B554" s="335"/>
      <c r="C554" s="335"/>
      <c r="D554" s="339"/>
    </row>
    <row r="555" s="113" customFormat="1" ht="25" customHeight="1" spans="1:4">
      <c r="A555" s="325" t="s">
        <v>528</v>
      </c>
      <c r="B555" s="326">
        <f>SUM(B556:B562)</f>
        <v>31546</v>
      </c>
      <c r="C555" s="326">
        <f>SUM(C556:C562)</f>
        <v>31546</v>
      </c>
      <c r="D555" s="327">
        <f t="shared" si="2"/>
        <v>0</v>
      </c>
    </row>
    <row r="556" s="113" customFormat="1" ht="25" customHeight="1" spans="1:4">
      <c r="A556" s="328" t="s">
        <v>529</v>
      </c>
      <c r="B556" s="336">
        <v>6352</v>
      </c>
      <c r="C556" s="337">
        <v>6352</v>
      </c>
      <c r="D556" s="339">
        <f t="shared" si="2"/>
        <v>0</v>
      </c>
    </row>
    <row r="557" s="113" customFormat="1" ht="25" customHeight="1" spans="1:4">
      <c r="A557" s="328" t="s">
        <v>530</v>
      </c>
      <c r="B557" s="336">
        <v>8434</v>
      </c>
      <c r="C557" s="337">
        <v>8434</v>
      </c>
      <c r="D557" s="339">
        <f t="shared" si="2"/>
        <v>0</v>
      </c>
    </row>
    <row r="558" s="113" customFormat="1" ht="25" customHeight="1" spans="1:4">
      <c r="A558" s="328" t="s">
        <v>531</v>
      </c>
      <c r="B558" s="335"/>
      <c r="C558" s="335"/>
      <c r="D558" s="339"/>
    </row>
    <row r="559" s="113" customFormat="1" ht="39" customHeight="1" spans="1:4">
      <c r="A559" s="328" t="s">
        <v>532</v>
      </c>
      <c r="B559" s="338">
        <v>14227</v>
      </c>
      <c r="C559" s="338">
        <v>14227</v>
      </c>
      <c r="D559" s="339">
        <f t="shared" si="2"/>
        <v>0</v>
      </c>
    </row>
    <row r="560" s="113" customFormat="1" ht="36" customHeight="1" spans="1:4">
      <c r="A560" s="328" t="s">
        <v>533</v>
      </c>
      <c r="B560" s="334">
        <v>717</v>
      </c>
      <c r="C560" s="333">
        <v>717</v>
      </c>
      <c r="D560" s="339">
        <f t="shared" si="2"/>
        <v>0</v>
      </c>
    </row>
    <row r="561" s="113" customFormat="1" ht="41" customHeight="1" spans="1:4">
      <c r="A561" s="328" t="s">
        <v>534</v>
      </c>
      <c r="B561" s="336">
        <v>1604</v>
      </c>
      <c r="C561" s="337">
        <v>1604</v>
      </c>
      <c r="D561" s="339">
        <f t="shared" si="2"/>
        <v>0</v>
      </c>
    </row>
    <row r="562" s="113" customFormat="1" ht="25" customHeight="1" spans="1:4">
      <c r="A562" s="328" t="s">
        <v>535</v>
      </c>
      <c r="B562" s="334">
        <v>212</v>
      </c>
      <c r="C562" s="333">
        <v>212</v>
      </c>
      <c r="D562" s="339">
        <f t="shared" si="2"/>
        <v>0</v>
      </c>
    </row>
    <row r="563" s="113" customFormat="1" ht="25" customHeight="1" spans="1:4">
      <c r="A563" s="325" t="s">
        <v>536</v>
      </c>
      <c r="B563" s="331"/>
      <c r="C563" s="331"/>
      <c r="D563" s="327"/>
    </row>
    <row r="564" s="113" customFormat="1" ht="25" customHeight="1" spans="1:4">
      <c r="A564" s="328" t="s">
        <v>537</v>
      </c>
      <c r="B564" s="335"/>
      <c r="C564" s="335"/>
      <c r="D564" s="339"/>
    </row>
    <row r="565" s="113" customFormat="1" ht="25" customHeight="1" spans="1:4">
      <c r="A565" s="328" t="s">
        <v>538</v>
      </c>
      <c r="B565" s="335"/>
      <c r="C565" s="335"/>
      <c r="D565" s="339"/>
    </row>
    <row r="566" s="113" customFormat="1" ht="25" customHeight="1" spans="1:4">
      <c r="A566" s="328" t="s">
        <v>539</v>
      </c>
      <c r="B566" s="335"/>
      <c r="C566" s="335"/>
      <c r="D566" s="339"/>
    </row>
    <row r="567" s="113" customFormat="1" ht="25" customHeight="1" spans="1:4">
      <c r="A567" s="325" t="s">
        <v>540</v>
      </c>
      <c r="B567" s="331">
        <f>B571+B573+B574+B576</f>
        <v>1737</v>
      </c>
      <c r="C567" s="331">
        <f>C571+C573+C574+C576</f>
        <v>1737</v>
      </c>
      <c r="D567" s="327">
        <f t="shared" si="2"/>
        <v>0</v>
      </c>
    </row>
    <row r="568" s="113" customFormat="1" ht="25" customHeight="1" spans="1:4">
      <c r="A568" s="328" t="s">
        <v>541</v>
      </c>
      <c r="B568" s="335"/>
      <c r="C568" s="335"/>
      <c r="D568" s="339"/>
    </row>
    <row r="569" s="113" customFormat="1" ht="25" customHeight="1" spans="1:4">
      <c r="A569" s="328" t="s">
        <v>542</v>
      </c>
      <c r="B569" s="335"/>
      <c r="C569" s="335"/>
      <c r="D569" s="339"/>
    </row>
    <row r="570" s="113" customFormat="1" ht="25" customHeight="1" spans="1:4">
      <c r="A570" s="328" t="s">
        <v>543</v>
      </c>
      <c r="B570" s="335"/>
      <c r="C570" s="335"/>
      <c r="D570" s="339"/>
    </row>
    <row r="571" s="113" customFormat="1" ht="25" customHeight="1" spans="1:4">
      <c r="A571" s="328" t="s">
        <v>544</v>
      </c>
      <c r="B571" s="334">
        <v>5</v>
      </c>
      <c r="C571" s="333">
        <v>5</v>
      </c>
      <c r="D571" s="339">
        <f t="shared" si="2"/>
        <v>0</v>
      </c>
    </row>
    <row r="572" s="113" customFormat="1" ht="25" customHeight="1" spans="1:4">
      <c r="A572" s="328" t="s">
        <v>545</v>
      </c>
      <c r="B572" s="335"/>
      <c r="C572" s="335"/>
      <c r="D572" s="339"/>
    </row>
    <row r="573" s="113" customFormat="1" ht="25" customHeight="1" spans="1:4">
      <c r="A573" s="328" t="s">
        <v>546</v>
      </c>
      <c r="B573" s="334">
        <v>4</v>
      </c>
      <c r="C573" s="333">
        <v>4</v>
      </c>
      <c r="D573" s="339">
        <f t="shared" si="2"/>
        <v>0</v>
      </c>
    </row>
    <row r="574" s="113" customFormat="1" ht="25" customHeight="1" spans="1:4">
      <c r="A574" s="328" t="s">
        <v>547</v>
      </c>
      <c r="B574" s="334">
        <v>10</v>
      </c>
      <c r="C574" s="333">
        <v>10</v>
      </c>
      <c r="D574" s="339">
        <f t="shared" si="2"/>
        <v>0</v>
      </c>
    </row>
    <row r="575" s="113" customFormat="1" ht="25" customHeight="1" spans="1:4">
      <c r="A575" s="328" t="s">
        <v>548</v>
      </c>
      <c r="B575" s="335"/>
      <c r="C575" s="335"/>
      <c r="D575" s="339"/>
    </row>
    <row r="576" s="113" customFormat="1" ht="25" customHeight="1" spans="1:4">
      <c r="A576" s="328" t="s">
        <v>549</v>
      </c>
      <c r="B576" s="336">
        <v>1718</v>
      </c>
      <c r="C576" s="337">
        <v>1718</v>
      </c>
      <c r="D576" s="339">
        <f t="shared" si="2"/>
        <v>0</v>
      </c>
    </row>
    <row r="577" s="113" customFormat="1" ht="25" customHeight="1" spans="1:4">
      <c r="A577" s="325" t="s">
        <v>550</v>
      </c>
      <c r="B577" s="331">
        <f>SUM(B578:B584)</f>
        <v>4599</v>
      </c>
      <c r="C577" s="331">
        <f>SUM(C578:C584)</f>
        <v>4599</v>
      </c>
      <c r="D577" s="327">
        <f t="shared" si="2"/>
        <v>0</v>
      </c>
    </row>
    <row r="578" s="113" customFormat="1" ht="25" customHeight="1" spans="1:4">
      <c r="A578" s="328" t="s">
        <v>551</v>
      </c>
      <c r="B578" s="336">
        <v>1258</v>
      </c>
      <c r="C578" s="337">
        <v>1258</v>
      </c>
      <c r="D578" s="339">
        <f t="shared" si="2"/>
        <v>0</v>
      </c>
    </row>
    <row r="579" s="113" customFormat="1" ht="25" customHeight="1" spans="1:4">
      <c r="A579" s="328" t="s">
        <v>552</v>
      </c>
      <c r="B579" s="334">
        <v>536</v>
      </c>
      <c r="C579" s="333">
        <v>536</v>
      </c>
      <c r="D579" s="339">
        <f t="shared" si="2"/>
        <v>0</v>
      </c>
    </row>
    <row r="580" s="113" customFormat="1" ht="25" customHeight="1" spans="1:4">
      <c r="A580" s="328" t="s">
        <v>553</v>
      </c>
      <c r="B580" s="334">
        <v>310</v>
      </c>
      <c r="C580" s="333">
        <v>310</v>
      </c>
      <c r="D580" s="339">
        <f t="shared" ref="D580:D643" si="3">C580/B580-1</f>
        <v>0</v>
      </c>
    </row>
    <row r="581" s="113" customFormat="1" ht="25" customHeight="1" spans="1:4">
      <c r="A581" s="328" t="s">
        <v>554</v>
      </c>
      <c r="B581" s="334">
        <v>197</v>
      </c>
      <c r="C581" s="333">
        <v>197</v>
      </c>
      <c r="D581" s="339">
        <f t="shared" si="3"/>
        <v>0</v>
      </c>
    </row>
    <row r="582" s="113" customFormat="1" ht="25" customHeight="1" spans="1:4">
      <c r="A582" s="328" t="s">
        <v>555</v>
      </c>
      <c r="B582" s="334">
        <v>385</v>
      </c>
      <c r="C582" s="333">
        <v>385</v>
      </c>
      <c r="D582" s="339">
        <f t="shared" si="3"/>
        <v>0</v>
      </c>
    </row>
    <row r="583" s="113" customFormat="1" ht="25" customHeight="1" spans="1:4">
      <c r="A583" s="328" t="s">
        <v>556</v>
      </c>
      <c r="B583" s="334">
        <v>42</v>
      </c>
      <c r="C583" s="333">
        <v>42</v>
      </c>
      <c r="D583" s="339">
        <f t="shared" si="3"/>
        <v>0</v>
      </c>
    </row>
    <row r="584" s="113" customFormat="1" ht="25" customHeight="1" spans="1:4">
      <c r="A584" s="328" t="s">
        <v>557</v>
      </c>
      <c r="B584" s="336">
        <v>1871</v>
      </c>
      <c r="C584" s="337">
        <v>1871</v>
      </c>
      <c r="D584" s="339">
        <f t="shared" si="3"/>
        <v>0</v>
      </c>
    </row>
    <row r="585" s="113" customFormat="1" ht="25" customHeight="1" spans="1:4">
      <c r="A585" s="340" t="s">
        <v>558</v>
      </c>
      <c r="B585" s="331">
        <f>SUM(B586:B591)</f>
        <v>2040</v>
      </c>
      <c r="C585" s="331">
        <f>SUM(C586:C591)</f>
        <v>2040</v>
      </c>
      <c r="D585" s="327">
        <f t="shared" si="3"/>
        <v>0</v>
      </c>
    </row>
    <row r="586" s="113" customFormat="1" ht="25" customHeight="1" spans="1:4">
      <c r="A586" s="341" t="s">
        <v>559</v>
      </c>
      <c r="B586" s="334">
        <v>470</v>
      </c>
      <c r="C586" s="333">
        <v>470</v>
      </c>
      <c r="D586" s="339">
        <f t="shared" si="3"/>
        <v>0</v>
      </c>
    </row>
    <row r="587" s="113" customFormat="1" ht="36" customHeight="1" spans="1:4">
      <c r="A587" s="341" t="s">
        <v>560</v>
      </c>
      <c r="B587" s="336">
        <v>1337</v>
      </c>
      <c r="C587" s="337">
        <v>1337</v>
      </c>
      <c r="D587" s="339">
        <f t="shared" si="3"/>
        <v>0</v>
      </c>
    </row>
    <row r="588" s="113" customFormat="1" ht="40" customHeight="1" spans="1:4">
      <c r="A588" s="341" t="s">
        <v>561</v>
      </c>
      <c r="B588" s="334">
        <v>80</v>
      </c>
      <c r="C588" s="333">
        <v>80</v>
      </c>
      <c r="D588" s="339">
        <f t="shared" si="3"/>
        <v>0</v>
      </c>
    </row>
    <row r="589" s="279" customFormat="1" ht="25" customHeight="1" spans="1:4">
      <c r="A589" s="341" t="s">
        <v>562</v>
      </c>
      <c r="B589" s="334">
        <v>62</v>
      </c>
      <c r="C589" s="333">
        <v>62</v>
      </c>
      <c r="D589" s="339">
        <f t="shared" si="3"/>
        <v>0</v>
      </c>
    </row>
    <row r="590" s="113" customFormat="1" ht="25" customHeight="1" spans="1:4">
      <c r="A590" s="341" t="s">
        <v>563</v>
      </c>
      <c r="B590" s="333">
        <v>40</v>
      </c>
      <c r="C590" s="333">
        <v>40</v>
      </c>
      <c r="D590" s="339">
        <f t="shared" si="3"/>
        <v>0</v>
      </c>
    </row>
    <row r="591" s="113" customFormat="1" ht="25" customHeight="1" spans="1:4">
      <c r="A591" s="341" t="s">
        <v>564</v>
      </c>
      <c r="B591" s="334">
        <v>51</v>
      </c>
      <c r="C591" s="333">
        <v>51</v>
      </c>
      <c r="D591" s="339">
        <f t="shared" si="3"/>
        <v>0</v>
      </c>
    </row>
    <row r="592" s="113" customFormat="1" ht="25" customHeight="1" spans="1:4">
      <c r="A592" s="340" t="s">
        <v>565</v>
      </c>
      <c r="B592" s="331">
        <f>SUM(B593:B599)</f>
        <v>2459</v>
      </c>
      <c r="C592" s="331">
        <f>SUM(C593:C599)</f>
        <v>2459</v>
      </c>
      <c r="D592" s="327">
        <f t="shared" si="3"/>
        <v>0</v>
      </c>
    </row>
    <row r="593" s="113" customFormat="1" ht="25" customHeight="1" spans="1:4">
      <c r="A593" s="341" t="s">
        <v>566</v>
      </c>
      <c r="B593" s="334">
        <v>402</v>
      </c>
      <c r="C593" s="342">
        <v>402</v>
      </c>
      <c r="D593" s="339">
        <f t="shared" si="3"/>
        <v>0</v>
      </c>
    </row>
    <row r="594" s="279" customFormat="1" ht="25" customHeight="1" spans="1:4">
      <c r="A594" s="341" t="s">
        <v>567</v>
      </c>
      <c r="B594" s="334">
        <v>591</v>
      </c>
      <c r="C594" s="333">
        <v>591</v>
      </c>
      <c r="D594" s="339">
        <f t="shared" si="3"/>
        <v>0</v>
      </c>
    </row>
    <row r="595" s="113" customFormat="1" ht="25" customHeight="1" spans="1:4">
      <c r="A595" s="341" t="s">
        <v>568</v>
      </c>
      <c r="B595" s="343">
        <v>0</v>
      </c>
      <c r="C595" s="343">
        <v>0</v>
      </c>
      <c r="D595" s="339"/>
    </row>
    <row r="596" s="113" customFormat="1" ht="25" customHeight="1" spans="1:4">
      <c r="A596" s="341" t="s">
        <v>569</v>
      </c>
      <c r="B596" s="344">
        <v>1340</v>
      </c>
      <c r="C596" s="344">
        <v>1340</v>
      </c>
      <c r="D596" s="339">
        <f t="shared" si="3"/>
        <v>0</v>
      </c>
    </row>
    <row r="597" s="113" customFormat="1" ht="25" customHeight="1" spans="1:4">
      <c r="A597" s="341" t="s">
        <v>570</v>
      </c>
      <c r="B597" s="343">
        <v>71</v>
      </c>
      <c r="C597" s="343">
        <v>71</v>
      </c>
      <c r="D597" s="339">
        <f t="shared" si="3"/>
        <v>0</v>
      </c>
    </row>
    <row r="598" s="113" customFormat="1" ht="25" customHeight="1" spans="1:4">
      <c r="A598" s="341" t="s">
        <v>571</v>
      </c>
      <c r="B598" s="343">
        <v>0</v>
      </c>
      <c r="C598" s="343">
        <v>0</v>
      </c>
      <c r="D598" s="339"/>
    </row>
    <row r="599" s="113" customFormat="1" ht="25" customHeight="1" spans="1:4">
      <c r="A599" s="341" t="s">
        <v>572</v>
      </c>
      <c r="B599" s="343">
        <v>55</v>
      </c>
      <c r="C599" s="343">
        <v>55</v>
      </c>
      <c r="D599" s="339">
        <f t="shared" si="3"/>
        <v>0</v>
      </c>
    </row>
    <row r="600" s="113" customFormat="1" ht="25" customHeight="1" spans="1:4">
      <c r="A600" s="340" t="s">
        <v>573</v>
      </c>
      <c r="B600" s="326">
        <f>SUM(B601:B608)</f>
        <v>1320</v>
      </c>
      <c r="C600" s="326">
        <f>SUM(C601:C608)</f>
        <v>1320</v>
      </c>
      <c r="D600" s="327">
        <f t="shared" si="3"/>
        <v>0</v>
      </c>
    </row>
    <row r="601" s="113" customFormat="1" ht="25" customHeight="1" spans="1:4">
      <c r="A601" s="341" t="s">
        <v>166</v>
      </c>
      <c r="B601" s="343">
        <v>289</v>
      </c>
      <c r="C601" s="343">
        <v>289</v>
      </c>
      <c r="D601" s="339">
        <f t="shared" si="3"/>
        <v>0</v>
      </c>
    </row>
    <row r="602" s="113" customFormat="1" ht="25" customHeight="1" spans="1:4">
      <c r="A602" s="341" t="s">
        <v>167</v>
      </c>
      <c r="B602" s="343">
        <v>0</v>
      </c>
      <c r="C602" s="343">
        <v>0</v>
      </c>
      <c r="D602" s="339"/>
    </row>
    <row r="603" s="113" customFormat="1" ht="25" customHeight="1" spans="1:4">
      <c r="A603" s="341" t="s">
        <v>168</v>
      </c>
      <c r="B603" s="343">
        <v>0</v>
      </c>
      <c r="C603" s="343">
        <v>0</v>
      </c>
      <c r="D603" s="339"/>
    </row>
    <row r="604" s="113" customFormat="1" ht="25" customHeight="1" spans="1:4">
      <c r="A604" s="328" t="s">
        <v>574</v>
      </c>
      <c r="B604" s="343">
        <v>599</v>
      </c>
      <c r="C604" s="343">
        <v>599</v>
      </c>
      <c r="D604" s="339">
        <f t="shared" si="3"/>
        <v>0</v>
      </c>
    </row>
    <row r="605" s="113" customFormat="1" ht="25" customHeight="1" spans="1:4">
      <c r="A605" s="328" t="s">
        <v>575</v>
      </c>
      <c r="B605" s="343">
        <v>32</v>
      </c>
      <c r="C605" s="343">
        <v>32</v>
      </c>
      <c r="D605" s="339">
        <f t="shared" si="3"/>
        <v>0</v>
      </c>
    </row>
    <row r="606" s="113" customFormat="1" ht="25" customHeight="1" spans="1:4">
      <c r="A606" s="328" t="s">
        <v>576</v>
      </c>
      <c r="B606" s="343">
        <v>0</v>
      </c>
      <c r="C606" s="343">
        <v>0</v>
      </c>
      <c r="D606" s="339"/>
    </row>
    <row r="607" s="113" customFormat="1" ht="25" customHeight="1" spans="1:4">
      <c r="A607" s="328" t="s">
        <v>577</v>
      </c>
      <c r="B607" s="343">
        <v>366</v>
      </c>
      <c r="C607" s="343">
        <v>366</v>
      </c>
      <c r="D607" s="339">
        <f t="shared" si="3"/>
        <v>0</v>
      </c>
    </row>
    <row r="608" s="113" customFormat="1" ht="25" customHeight="1" spans="1:4">
      <c r="A608" s="328" t="s">
        <v>578</v>
      </c>
      <c r="B608" s="343">
        <v>34</v>
      </c>
      <c r="C608" s="343">
        <v>34</v>
      </c>
      <c r="D608" s="339">
        <f t="shared" si="3"/>
        <v>0</v>
      </c>
    </row>
    <row r="609" s="113" customFormat="1" ht="25" customHeight="1" spans="1:4">
      <c r="A609" s="325" t="s">
        <v>579</v>
      </c>
      <c r="B609" s="331">
        <f>B612</f>
        <v>88</v>
      </c>
      <c r="C609" s="331">
        <f>C612</f>
        <v>88</v>
      </c>
      <c r="D609" s="327">
        <f t="shared" si="3"/>
        <v>0</v>
      </c>
    </row>
    <row r="610" s="113" customFormat="1" ht="25" customHeight="1" spans="1:4">
      <c r="A610" s="328" t="s">
        <v>166</v>
      </c>
      <c r="B610" s="338"/>
      <c r="C610" s="338"/>
      <c r="D610" s="339"/>
    </row>
    <row r="611" s="113" customFormat="1" ht="25" customHeight="1" spans="1:4">
      <c r="A611" s="328" t="s">
        <v>167</v>
      </c>
      <c r="B611" s="335"/>
      <c r="C611" s="335"/>
      <c r="D611" s="339"/>
    </row>
    <row r="612" s="113" customFormat="1" ht="25" customHeight="1" spans="1:4">
      <c r="A612" s="328" t="s">
        <v>168</v>
      </c>
      <c r="B612" s="343">
        <v>88</v>
      </c>
      <c r="C612" s="343">
        <v>88</v>
      </c>
      <c r="D612" s="339">
        <f t="shared" si="3"/>
        <v>0</v>
      </c>
    </row>
    <row r="613" s="113" customFormat="1" ht="25" customHeight="1" spans="1:4">
      <c r="A613" s="328" t="s">
        <v>580</v>
      </c>
      <c r="B613" s="335"/>
      <c r="C613" s="335"/>
      <c r="D613" s="339"/>
    </row>
    <row r="614" s="113" customFormat="1" ht="25" customHeight="1" spans="1:4">
      <c r="A614" s="325" t="s">
        <v>581</v>
      </c>
      <c r="B614" s="331">
        <f>SUM(B615:B616)</f>
        <v>5995</v>
      </c>
      <c r="C614" s="331">
        <f>SUM(C615:C616)</f>
        <v>5995</v>
      </c>
      <c r="D614" s="327">
        <f t="shared" si="3"/>
        <v>0</v>
      </c>
    </row>
    <row r="615" s="113" customFormat="1" ht="25" customHeight="1" spans="1:4">
      <c r="A615" s="328" t="s">
        <v>582</v>
      </c>
      <c r="B615" s="345">
        <v>1472</v>
      </c>
      <c r="C615" s="344">
        <v>1528</v>
      </c>
      <c r="D615" s="339">
        <f t="shared" si="3"/>
        <v>0.0380434782608696</v>
      </c>
    </row>
    <row r="616" s="113" customFormat="1" ht="25" customHeight="1" spans="1:4">
      <c r="A616" s="328" t="s">
        <v>583</v>
      </c>
      <c r="B616" s="345">
        <v>4523</v>
      </c>
      <c r="C616" s="344">
        <v>4467</v>
      </c>
      <c r="D616" s="339">
        <f t="shared" si="3"/>
        <v>-0.0123811629449481</v>
      </c>
    </row>
    <row r="617" s="113" customFormat="1" ht="25" customHeight="1" spans="1:4">
      <c r="A617" s="325" t="s">
        <v>584</v>
      </c>
      <c r="B617" s="331">
        <f>SUM(B618:B619)</f>
        <v>313</v>
      </c>
      <c r="C617" s="331">
        <f>SUM(C618:C619)</f>
        <v>313</v>
      </c>
      <c r="D617" s="327">
        <f t="shared" si="3"/>
        <v>0</v>
      </c>
    </row>
    <row r="618" s="113" customFormat="1" ht="25" customHeight="1" spans="1:4">
      <c r="A618" s="328" t="s">
        <v>585</v>
      </c>
      <c r="B618" s="343">
        <v>233</v>
      </c>
      <c r="C618" s="343">
        <v>233</v>
      </c>
      <c r="D618" s="339">
        <f t="shared" si="3"/>
        <v>0</v>
      </c>
    </row>
    <row r="619" s="113" customFormat="1" ht="25" customHeight="1" spans="1:4">
      <c r="A619" s="328" t="s">
        <v>586</v>
      </c>
      <c r="B619" s="343">
        <v>80</v>
      </c>
      <c r="C619" s="343">
        <v>80</v>
      </c>
      <c r="D619" s="339">
        <f t="shared" si="3"/>
        <v>0</v>
      </c>
    </row>
    <row r="620" s="113" customFormat="1" ht="25" customHeight="1" spans="1:4">
      <c r="A620" s="325" t="s">
        <v>587</v>
      </c>
      <c r="B620" s="331">
        <f>B621+B622</f>
        <v>994</v>
      </c>
      <c r="C620" s="331">
        <f>C621+C622</f>
        <v>994</v>
      </c>
      <c r="D620" s="327">
        <f t="shared" si="3"/>
        <v>0</v>
      </c>
    </row>
    <row r="621" s="113" customFormat="1" ht="25" customHeight="1" spans="1:4">
      <c r="A621" s="328" t="s">
        <v>588</v>
      </c>
      <c r="B621" s="343">
        <v>342</v>
      </c>
      <c r="C621" s="343">
        <v>342</v>
      </c>
      <c r="D621" s="339">
        <f t="shared" si="3"/>
        <v>0</v>
      </c>
    </row>
    <row r="622" s="113" customFormat="1" ht="25" customHeight="1" spans="1:4">
      <c r="A622" s="328" t="s">
        <v>589</v>
      </c>
      <c r="B622" s="343">
        <v>652</v>
      </c>
      <c r="C622" s="343">
        <v>652</v>
      </c>
      <c r="D622" s="339">
        <f t="shared" si="3"/>
        <v>0</v>
      </c>
    </row>
    <row r="623" s="113" customFormat="1" ht="25" customHeight="1" spans="1:4">
      <c r="A623" s="325" t="s">
        <v>590</v>
      </c>
      <c r="B623" s="331"/>
      <c r="C623" s="331"/>
      <c r="D623" s="327"/>
    </row>
    <row r="624" s="113" customFormat="1" ht="25" customHeight="1" spans="1:4">
      <c r="A624" s="328" t="s">
        <v>591</v>
      </c>
      <c r="B624" s="338"/>
      <c r="C624" s="338"/>
      <c r="D624" s="339"/>
    </row>
    <row r="625" s="113" customFormat="1" ht="25" customHeight="1" spans="1:4">
      <c r="A625" s="328" t="s">
        <v>592</v>
      </c>
      <c r="B625" s="335"/>
      <c r="C625" s="335"/>
      <c r="D625" s="339"/>
    </row>
    <row r="626" s="113" customFormat="1" ht="25" customHeight="1" spans="1:4">
      <c r="A626" s="325" t="s">
        <v>593</v>
      </c>
      <c r="B626" s="331">
        <f>B627+B628</f>
        <v>247</v>
      </c>
      <c r="C626" s="331">
        <f>C627+C628</f>
        <v>247</v>
      </c>
      <c r="D626" s="327">
        <f t="shared" si="3"/>
        <v>0</v>
      </c>
    </row>
    <row r="627" s="113" customFormat="1" ht="25" customHeight="1" spans="1:4">
      <c r="A627" s="328" t="s">
        <v>594</v>
      </c>
      <c r="B627" s="343">
        <v>22</v>
      </c>
      <c r="C627" s="343">
        <v>22</v>
      </c>
      <c r="D627" s="339">
        <f t="shared" si="3"/>
        <v>0</v>
      </c>
    </row>
    <row r="628" s="113" customFormat="1" ht="25" customHeight="1" spans="1:4">
      <c r="A628" s="328" t="s">
        <v>595</v>
      </c>
      <c r="B628" s="343">
        <v>225</v>
      </c>
      <c r="C628" s="343">
        <v>225</v>
      </c>
      <c r="D628" s="339">
        <f t="shared" si="3"/>
        <v>0</v>
      </c>
    </row>
    <row r="629" s="113" customFormat="1" ht="25" customHeight="1" spans="1:4">
      <c r="A629" s="325" t="s">
        <v>596</v>
      </c>
      <c r="B629" s="331">
        <f>B630+B631</f>
        <v>6921</v>
      </c>
      <c r="C629" s="331">
        <f>C630+C631</f>
        <v>7221</v>
      </c>
      <c r="D629" s="327">
        <f t="shared" si="3"/>
        <v>0.0433463372345038</v>
      </c>
    </row>
    <row r="630" s="113" customFormat="1" ht="37" customHeight="1" spans="1:4">
      <c r="A630" s="328" t="s">
        <v>597</v>
      </c>
      <c r="B630" s="343">
        <v>1</v>
      </c>
      <c r="C630" s="343">
        <v>1</v>
      </c>
      <c r="D630" s="339">
        <f t="shared" si="3"/>
        <v>0</v>
      </c>
    </row>
    <row r="631" s="113" customFormat="1" ht="40" customHeight="1" spans="1:4">
      <c r="A631" s="328" t="s">
        <v>598</v>
      </c>
      <c r="B631" s="344">
        <v>6920</v>
      </c>
      <c r="C631" s="344">
        <v>7220</v>
      </c>
      <c r="D631" s="339">
        <f t="shared" si="3"/>
        <v>0.0433526011560694</v>
      </c>
    </row>
    <row r="632" s="113" customFormat="1" ht="42" customHeight="1" spans="1:4">
      <c r="A632" s="328" t="s">
        <v>599</v>
      </c>
      <c r="B632" s="335"/>
      <c r="C632" s="335"/>
      <c r="D632" s="339"/>
    </row>
    <row r="633" s="113" customFormat="1" ht="25" customHeight="1" spans="1:4">
      <c r="A633" s="325" t="s">
        <v>600</v>
      </c>
      <c r="B633" s="331"/>
      <c r="C633" s="331"/>
      <c r="D633" s="327"/>
    </row>
    <row r="634" s="113" customFormat="1" ht="25" customHeight="1" spans="1:4">
      <c r="A634" s="328" t="s">
        <v>601</v>
      </c>
      <c r="B634" s="335"/>
      <c r="C634" s="335"/>
      <c r="D634" s="339"/>
    </row>
    <row r="635" s="113" customFormat="1" ht="25" customHeight="1" spans="1:4">
      <c r="A635" s="328" t="s">
        <v>602</v>
      </c>
      <c r="B635" s="335"/>
      <c r="C635" s="335"/>
      <c r="D635" s="339"/>
    </row>
    <row r="636" s="113" customFormat="1" ht="25" customHeight="1" spans="1:4">
      <c r="A636" s="328" t="s">
        <v>603</v>
      </c>
      <c r="B636" s="335"/>
      <c r="C636" s="335"/>
      <c r="D636" s="339"/>
    </row>
    <row r="637" s="113" customFormat="1" ht="25" customHeight="1" spans="1:4">
      <c r="A637" s="328" t="s">
        <v>604</v>
      </c>
      <c r="B637" s="335"/>
      <c r="C637" s="335"/>
      <c r="D637" s="339"/>
    </row>
    <row r="638" s="113" customFormat="1" ht="25" customHeight="1" spans="1:4">
      <c r="A638" s="340" t="s">
        <v>605</v>
      </c>
      <c r="B638" s="331">
        <f>SUM(B639:B645)</f>
        <v>410</v>
      </c>
      <c r="C638" s="331">
        <f>SUM(C639:C645)</f>
        <v>411</v>
      </c>
      <c r="D638" s="327">
        <f t="shared" si="3"/>
        <v>0.0024390243902439</v>
      </c>
    </row>
    <row r="639" s="113" customFormat="1" ht="25" customHeight="1" spans="1:4">
      <c r="A639" s="328" t="s">
        <v>166</v>
      </c>
      <c r="B639" s="343">
        <v>118</v>
      </c>
      <c r="C639" s="343">
        <v>118</v>
      </c>
      <c r="D639" s="339">
        <f t="shared" si="3"/>
        <v>0</v>
      </c>
    </row>
    <row r="640" s="113" customFormat="1" ht="25" customHeight="1" spans="1:4">
      <c r="A640" s="328" t="s">
        <v>167</v>
      </c>
      <c r="B640" s="338"/>
      <c r="C640" s="338"/>
      <c r="D640" s="339"/>
    </row>
    <row r="641" s="113" customFormat="1" ht="25" customHeight="1" spans="1:4">
      <c r="A641" s="328" t="s">
        <v>168</v>
      </c>
      <c r="B641" s="335"/>
      <c r="C641" s="335"/>
      <c r="D641" s="339"/>
    </row>
    <row r="642" s="113" customFormat="1" ht="25" customHeight="1" spans="1:4">
      <c r="A642" s="328" t="s">
        <v>606</v>
      </c>
      <c r="B642" s="343">
        <v>15</v>
      </c>
      <c r="C642" s="343">
        <v>15</v>
      </c>
      <c r="D642" s="339">
        <f t="shared" si="3"/>
        <v>0</v>
      </c>
    </row>
    <row r="643" s="113" customFormat="1" ht="25" customHeight="1" spans="1:4">
      <c r="A643" s="328" t="s">
        <v>607</v>
      </c>
      <c r="B643" s="345">
        <v>230</v>
      </c>
      <c r="C643" s="343">
        <v>231</v>
      </c>
      <c r="D643" s="339">
        <f t="shared" si="3"/>
        <v>0.0043478260869565</v>
      </c>
    </row>
    <row r="644" s="113" customFormat="1" ht="25" customHeight="1" spans="1:4">
      <c r="A644" s="328" t="s">
        <v>175</v>
      </c>
      <c r="B644" s="343">
        <v>21</v>
      </c>
      <c r="C644" s="343">
        <v>21</v>
      </c>
      <c r="D644" s="339">
        <f t="shared" ref="D644:D707" si="4">C644/B644-1</f>
        <v>0</v>
      </c>
    </row>
    <row r="645" s="113" customFormat="1" ht="25" customHeight="1" spans="1:4">
      <c r="A645" s="328" t="s">
        <v>608</v>
      </c>
      <c r="B645" s="343">
        <v>26</v>
      </c>
      <c r="C645" s="343">
        <v>26</v>
      </c>
      <c r="D645" s="339">
        <f t="shared" si="4"/>
        <v>0</v>
      </c>
    </row>
    <row r="646" s="113" customFormat="1" ht="25" customHeight="1" spans="1:4">
      <c r="A646" s="325" t="s">
        <v>609</v>
      </c>
      <c r="B646" s="326"/>
      <c r="C646" s="326"/>
      <c r="D646" s="327"/>
    </row>
    <row r="647" s="113" customFormat="1" ht="40" customHeight="1" spans="1:4">
      <c r="A647" s="328" t="s">
        <v>610</v>
      </c>
      <c r="B647" s="338"/>
      <c r="C647" s="338"/>
      <c r="D647" s="339"/>
    </row>
    <row r="648" s="113" customFormat="1" ht="25" customHeight="1" spans="1:4">
      <c r="A648" s="328" t="s">
        <v>611</v>
      </c>
      <c r="B648" s="338"/>
      <c r="C648" s="338"/>
      <c r="D648" s="339"/>
    </row>
    <row r="649" s="113" customFormat="1" ht="25" customHeight="1" spans="1:4">
      <c r="A649" s="325" t="s">
        <v>612</v>
      </c>
      <c r="B649" s="331">
        <f>B650</f>
        <v>15</v>
      </c>
      <c r="C649" s="331">
        <f>C650</f>
        <v>15</v>
      </c>
      <c r="D649" s="327">
        <f t="shared" si="4"/>
        <v>0</v>
      </c>
    </row>
    <row r="650" s="113" customFormat="1" ht="25" customHeight="1" spans="1:4">
      <c r="A650" s="328" t="s">
        <v>613</v>
      </c>
      <c r="B650" s="335">
        <v>15</v>
      </c>
      <c r="C650" s="335">
        <v>15</v>
      </c>
      <c r="D650" s="339">
        <f t="shared" si="4"/>
        <v>0</v>
      </c>
    </row>
    <row r="651" s="113" customFormat="1" ht="25" customHeight="1" spans="1:4">
      <c r="A651" s="325" t="s">
        <v>304</v>
      </c>
      <c r="B651" s="331"/>
      <c r="C651" s="331"/>
      <c r="D651" s="327"/>
    </row>
    <row r="652" s="113" customFormat="1" ht="44" customHeight="1" spans="1:4">
      <c r="A652" s="325" t="s">
        <v>614</v>
      </c>
      <c r="B652" s="331"/>
      <c r="C652" s="331"/>
      <c r="D652" s="327"/>
    </row>
    <row r="653" s="113" customFormat="1" ht="25" customHeight="1" spans="1:4">
      <c r="A653" s="325" t="s">
        <v>133</v>
      </c>
      <c r="B653" s="331">
        <f>B654+B659+B673+B677+B689+B692+B696+B701+B705+B709+B712+B721+B723</f>
        <v>52771</v>
      </c>
      <c r="C653" s="331">
        <f>C654+C659+C673+C677+C689+C692+C696+C701+C705+C709+C712+C721+C723</f>
        <v>53171</v>
      </c>
      <c r="D653" s="327">
        <f t="shared" si="4"/>
        <v>0.00757992078982772</v>
      </c>
    </row>
    <row r="654" s="113" customFormat="1" ht="25" customHeight="1" spans="1:4">
      <c r="A654" s="325" t="s">
        <v>615</v>
      </c>
      <c r="B654" s="331">
        <f>B655+B656</f>
        <v>582</v>
      </c>
      <c r="C654" s="331">
        <f>C655+C656</f>
        <v>582</v>
      </c>
      <c r="D654" s="327">
        <f t="shared" si="4"/>
        <v>0</v>
      </c>
    </row>
    <row r="655" s="113" customFormat="1" ht="25" customHeight="1" spans="1:4">
      <c r="A655" s="328" t="s">
        <v>166</v>
      </c>
      <c r="B655" s="343">
        <v>566</v>
      </c>
      <c r="C655" s="343">
        <v>566</v>
      </c>
      <c r="D655" s="339">
        <f t="shared" si="4"/>
        <v>0</v>
      </c>
    </row>
    <row r="656" s="113" customFormat="1" ht="25" customHeight="1" spans="1:4">
      <c r="A656" s="328" t="s">
        <v>167</v>
      </c>
      <c r="B656" s="343">
        <v>16</v>
      </c>
      <c r="C656" s="343">
        <v>16</v>
      </c>
      <c r="D656" s="339">
        <f t="shared" si="4"/>
        <v>0</v>
      </c>
    </row>
    <row r="657" s="113" customFormat="1" ht="25" customHeight="1" spans="1:4">
      <c r="A657" s="328" t="s">
        <v>168</v>
      </c>
      <c r="B657" s="335"/>
      <c r="C657" s="335"/>
      <c r="D657" s="339"/>
    </row>
    <row r="658" s="113" customFormat="1" ht="25" customHeight="1" spans="1:4">
      <c r="A658" s="328" t="s">
        <v>616</v>
      </c>
      <c r="B658" s="335"/>
      <c r="C658" s="335"/>
      <c r="D658" s="339"/>
    </row>
    <row r="659" s="113" customFormat="1" ht="25" customHeight="1" spans="1:4">
      <c r="A659" s="325" t="s">
        <v>617</v>
      </c>
      <c r="B659" s="326">
        <f>B660+B672</f>
        <v>3726</v>
      </c>
      <c r="C659" s="326">
        <f>C660+C672</f>
        <v>3726</v>
      </c>
      <c r="D659" s="327">
        <f t="shared" si="4"/>
        <v>0</v>
      </c>
    </row>
    <row r="660" s="113" customFormat="1" ht="25" customHeight="1" spans="1:4">
      <c r="A660" s="328" t="s">
        <v>618</v>
      </c>
      <c r="B660" s="344">
        <v>3332</v>
      </c>
      <c r="C660" s="344">
        <v>3332</v>
      </c>
      <c r="D660" s="339">
        <f t="shared" si="4"/>
        <v>0</v>
      </c>
    </row>
    <row r="661" s="113" customFormat="1" ht="25" customHeight="1" spans="1:4">
      <c r="A661" s="328" t="s">
        <v>619</v>
      </c>
      <c r="B661" s="335"/>
      <c r="C661" s="335"/>
      <c r="D661" s="339"/>
    </row>
    <row r="662" s="113" customFormat="1" ht="25" customHeight="1" spans="1:4">
      <c r="A662" s="328" t="s">
        <v>620</v>
      </c>
      <c r="B662" s="338"/>
      <c r="C662" s="338"/>
      <c r="D662" s="339"/>
    </row>
    <row r="663" s="113" customFormat="1" ht="25" customHeight="1" spans="1:4">
      <c r="A663" s="328" t="s">
        <v>621</v>
      </c>
      <c r="B663" s="335"/>
      <c r="C663" s="335"/>
      <c r="D663" s="339"/>
    </row>
    <row r="664" s="113" customFormat="1" ht="25" customHeight="1" spans="1:4">
      <c r="A664" s="328" t="s">
        <v>622</v>
      </c>
      <c r="B664" s="335"/>
      <c r="C664" s="335"/>
      <c r="D664" s="339"/>
    </row>
    <row r="665" s="113" customFormat="1" ht="25" customHeight="1" spans="1:4">
      <c r="A665" s="328" t="s">
        <v>623</v>
      </c>
      <c r="B665" s="338"/>
      <c r="C665" s="338"/>
      <c r="D665" s="339"/>
    </row>
    <row r="666" s="113" customFormat="1" ht="25" customHeight="1" spans="1:4">
      <c r="A666" s="328" t="s">
        <v>624</v>
      </c>
      <c r="B666" s="335"/>
      <c r="C666" s="335"/>
      <c r="D666" s="339"/>
    </row>
    <row r="667" s="113" customFormat="1" ht="25" customHeight="1" spans="1:4">
      <c r="A667" s="328" t="s">
        <v>625</v>
      </c>
      <c r="B667" s="335"/>
      <c r="C667" s="335"/>
      <c r="D667" s="339"/>
    </row>
    <row r="668" s="113" customFormat="1" ht="25" customHeight="1" spans="1:4">
      <c r="A668" s="328" t="s">
        <v>626</v>
      </c>
      <c r="B668" s="338"/>
      <c r="C668" s="338"/>
      <c r="D668" s="339"/>
    </row>
    <row r="669" s="113" customFormat="1" ht="25" customHeight="1" spans="1:4">
      <c r="A669" s="328" t="s">
        <v>627</v>
      </c>
      <c r="B669" s="335"/>
      <c r="C669" s="335"/>
      <c r="D669" s="339"/>
    </row>
    <row r="670" s="113" customFormat="1" ht="25" customHeight="1" spans="1:4">
      <c r="A670" s="328" t="s">
        <v>628</v>
      </c>
      <c r="B670" s="335"/>
      <c r="C670" s="335"/>
      <c r="D670" s="339"/>
    </row>
    <row r="671" s="113" customFormat="1" ht="25" customHeight="1" spans="1:4">
      <c r="A671" s="328" t="s">
        <v>629</v>
      </c>
      <c r="B671" s="335"/>
      <c r="C671" s="335"/>
      <c r="D671" s="339"/>
    </row>
    <row r="672" s="113" customFormat="1" ht="25" customHeight="1" spans="1:4">
      <c r="A672" s="328" t="s">
        <v>630</v>
      </c>
      <c r="B672" s="343">
        <v>394</v>
      </c>
      <c r="C672" s="343">
        <v>394</v>
      </c>
      <c r="D672" s="339">
        <f t="shared" si="4"/>
        <v>0</v>
      </c>
    </row>
    <row r="673" s="113" customFormat="1" ht="25" customHeight="1" spans="1:4">
      <c r="A673" s="325" t="s">
        <v>631</v>
      </c>
      <c r="B673" s="331">
        <f>B674+B675+B676</f>
        <v>7159</v>
      </c>
      <c r="C673" s="331">
        <f>C674+C675+C676</f>
        <v>7159</v>
      </c>
      <c r="D673" s="327">
        <f t="shared" si="4"/>
        <v>0</v>
      </c>
    </row>
    <row r="674" s="113" customFormat="1" ht="25" customHeight="1" spans="1:4">
      <c r="A674" s="328" t="s">
        <v>632</v>
      </c>
      <c r="B674" s="344">
        <v>1547</v>
      </c>
      <c r="C674" s="344">
        <v>1547</v>
      </c>
      <c r="D674" s="339">
        <f t="shared" si="4"/>
        <v>0</v>
      </c>
    </row>
    <row r="675" s="113" customFormat="1" ht="25" customHeight="1" spans="1:4">
      <c r="A675" s="328" t="s">
        <v>633</v>
      </c>
      <c r="B675" s="344">
        <v>4430</v>
      </c>
      <c r="C675" s="344">
        <v>4430</v>
      </c>
      <c r="D675" s="339">
        <f t="shared" si="4"/>
        <v>0</v>
      </c>
    </row>
    <row r="676" s="113" customFormat="1" ht="25" customHeight="1" spans="1:4">
      <c r="A676" s="328" t="s">
        <v>634</v>
      </c>
      <c r="B676" s="344">
        <v>1182</v>
      </c>
      <c r="C676" s="344">
        <v>1182</v>
      </c>
      <c r="D676" s="339">
        <f t="shared" si="4"/>
        <v>0</v>
      </c>
    </row>
    <row r="677" s="113" customFormat="1" ht="25" customHeight="1" spans="1:4">
      <c r="A677" s="325" t="s">
        <v>635</v>
      </c>
      <c r="B677" s="331">
        <f>SUM(B678:B687)</f>
        <v>7378</v>
      </c>
      <c r="C677" s="331">
        <f>SUM(C678:C687)</f>
        <v>7378</v>
      </c>
      <c r="D677" s="327">
        <f t="shared" si="4"/>
        <v>0</v>
      </c>
    </row>
    <row r="678" s="113" customFormat="1" ht="25" customHeight="1" spans="1:4">
      <c r="A678" s="328" t="s">
        <v>636</v>
      </c>
      <c r="B678" s="344">
        <v>1263</v>
      </c>
      <c r="C678" s="344">
        <v>1263</v>
      </c>
      <c r="D678" s="339">
        <f t="shared" si="4"/>
        <v>0</v>
      </c>
    </row>
    <row r="679" s="113" customFormat="1" ht="25" customHeight="1" spans="1:4">
      <c r="A679" s="328" t="s">
        <v>637</v>
      </c>
      <c r="B679" s="343">
        <v>149</v>
      </c>
      <c r="C679" s="343">
        <v>149</v>
      </c>
      <c r="D679" s="339">
        <f t="shared" si="4"/>
        <v>0</v>
      </c>
    </row>
    <row r="680" s="113" customFormat="1" ht="25" customHeight="1" spans="1:4">
      <c r="A680" s="328" t="s">
        <v>638</v>
      </c>
      <c r="B680" s="344">
        <v>2030</v>
      </c>
      <c r="C680" s="344">
        <v>2030</v>
      </c>
      <c r="D680" s="339">
        <f t="shared" si="4"/>
        <v>0</v>
      </c>
    </row>
    <row r="681" s="113" customFormat="1" ht="25" customHeight="1" spans="1:4">
      <c r="A681" s="328" t="s">
        <v>639</v>
      </c>
      <c r="B681" s="338"/>
      <c r="C681" s="338"/>
      <c r="D681" s="339"/>
    </row>
    <row r="682" s="113" customFormat="1" ht="25" customHeight="1" spans="1:4">
      <c r="A682" s="328" t="s">
        <v>640</v>
      </c>
      <c r="B682" s="335"/>
      <c r="C682" s="335"/>
      <c r="D682" s="339"/>
    </row>
    <row r="683" s="113" customFormat="1" ht="25" customHeight="1" spans="1:4">
      <c r="A683" s="328" t="s">
        <v>641</v>
      </c>
      <c r="B683" s="338"/>
      <c r="C683" s="338"/>
      <c r="D683" s="339"/>
    </row>
    <row r="684" s="113" customFormat="1" ht="25" customHeight="1" spans="1:4">
      <c r="A684" s="328" t="s">
        <v>642</v>
      </c>
      <c r="B684" s="338"/>
      <c r="C684" s="338"/>
      <c r="D684" s="339"/>
    </row>
    <row r="685" s="113" customFormat="1" ht="25" customHeight="1" spans="1:4">
      <c r="A685" s="328" t="s">
        <v>643</v>
      </c>
      <c r="B685" s="344">
        <v>3295</v>
      </c>
      <c r="C685" s="344">
        <v>3295</v>
      </c>
      <c r="D685" s="339">
        <f t="shared" si="4"/>
        <v>0</v>
      </c>
    </row>
    <row r="686" s="113" customFormat="1" ht="25" customHeight="1" spans="1:4">
      <c r="A686" s="328" t="s">
        <v>644</v>
      </c>
      <c r="B686" s="343">
        <v>641</v>
      </c>
      <c r="C686" s="343">
        <v>641</v>
      </c>
      <c r="D686" s="339">
        <f t="shared" si="4"/>
        <v>0</v>
      </c>
    </row>
    <row r="687" s="113" customFormat="1" ht="25" customHeight="1" spans="1:4">
      <c r="A687" s="328" t="s">
        <v>645</v>
      </c>
      <c r="B687" s="335"/>
      <c r="C687" s="335"/>
      <c r="D687" s="339"/>
    </row>
    <row r="688" s="113" customFormat="1" ht="25" customHeight="1" spans="1:4">
      <c r="A688" s="328" t="s">
        <v>646</v>
      </c>
      <c r="B688" s="335"/>
      <c r="C688" s="335"/>
      <c r="D688" s="339"/>
    </row>
    <row r="689" s="113" customFormat="1" ht="25" customHeight="1" spans="1:4">
      <c r="A689" s="325" t="s">
        <v>647</v>
      </c>
      <c r="B689" s="326">
        <f>B690</f>
        <v>30</v>
      </c>
      <c r="C689" s="326">
        <f>C690</f>
        <v>30</v>
      </c>
      <c r="D689" s="327">
        <f t="shared" si="4"/>
        <v>0</v>
      </c>
    </row>
    <row r="690" s="113" customFormat="1" ht="25" customHeight="1" spans="1:4">
      <c r="A690" s="328" t="s">
        <v>648</v>
      </c>
      <c r="B690" s="335">
        <v>30</v>
      </c>
      <c r="C690" s="335">
        <v>30</v>
      </c>
      <c r="D690" s="339">
        <f t="shared" si="4"/>
        <v>0</v>
      </c>
    </row>
    <row r="691" s="113" customFormat="1" ht="25" customHeight="1" spans="1:4">
      <c r="A691" s="328" t="s">
        <v>649</v>
      </c>
      <c r="B691" s="335"/>
      <c r="C691" s="335"/>
      <c r="D691" s="339"/>
    </row>
    <row r="692" s="113" customFormat="1" ht="25" customHeight="1" spans="1:4">
      <c r="A692" s="325" t="s">
        <v>650</v>
      </c>
      <c r="B692" s="331">
        <f>B693+B694+B695</f>
        <v>528</v>
      </c>
      <c r="C692" s="331">
        <f>C693+C694+C695</f>
        <v>528</v>
      </c>
      <c r="D692" s="327">
        <f t="shared" si="4"/>
        <v>0</v>
      </c>
    </row>
    <row r="693" s="113" customFormat="1" ht="25" customHeight="1" spans="1:4">
      <c r="A693" s="328" t="s">
        <v>651</v>
      </c>
      <c r="B693" s="343">
        <v>152</v>
      </c>
      <c r="C693" s="343">
        <v>152</v>
      </c>
      <c r="D693" s="339">
        <f t="shared" si="4"/>
        <v>0</v>
      </c>
    </row>
    <row r="694" s="113" customFormat="1" ht="25" customHeight="1" spans="1:4">
      <c r="A694" s="328" t="s">
        <v>652</v>
      </c>
      <c r="B694" s="343">
        <v>3</v>
      </c>
      <c r="C694" s="343">
        <v>3</v>
      </c>
      <c r="D694" s="339">
        <f t="shared" si="4"/>
        <v>0</v>
      </c>
    </row>
    <row r="695" s="113" customFormat="1" ht="25" customHeight="1" spans="1:4">
      <c r="A695" s="328" t="s">
        <v>653</v>
      </c>
      <c r="B695" s="343">
        <v>373</v>
      </c>
      <c r="C695" s="343">
        <v>373</v>
      </c>
      <c r="D695" s="339">
        <f t="shared" si="4"/>
        <v>0</v>
      </c>
    </row>
    <row r="696" s="113" customFormat="1" ht="25" customHeight="1" spans="1:4">
      <c r="A696" s="325" t="s">
        <v>654</v>
      </c>
      <c r="B696" s="331">
        <f>SUM(B697:B700)</f>
        <v>11846</v>
      </c>
      <c r="C696" s="331">
        <f>SUM(C697:C700)</f>
        <v>11846</v>
      </c>
      <c r="D696" s="327">
        <f t="shared" si="4"/>
        <v>0</v>
      </c>
    </row>
    <row r="697" s="113" customFormat="1" ht="25" customHeight="1" spans="1:4">
      <c r="A697" s="328" t="s">
        <v>655</v>
      </c>
      <c r="B697" s="345">
        <v>2566</v>
      </c>
      <c r="C697" s="344">
        <v>2577</v>
      </c>
      <c r="D697" s="339">
        <f t="shared" si="4"/>
        <v>0.0042868277474668</v>
      </c>
    </row>
    <row r="698" s="113" customFormat="1" ht="25" customHeight="1" spans="1:4">
      <c r="A698" s="328" t="s">
        <v>656</v>
      </c>
      <c r="B698" s="344">
        <v>5214</v>
      </c>
      <c r="C698" s="344">
        <v>5214</v>
      </c>
      <c r="D698" s="339">
        <f t="shared" si="4"/>
        <v>0</v>
      </c>
    </row>
    <row r="699" s="113" customFormat="1" ht="25" customHeight="1" spans="1:4">
      <c r="A699" s="328" t="s">
        <v>657</v>
      </c>
      <c r="B699" s="344">
        <v>2352</v>
      </c>
      <c r="C699" s="344">
        <v>2353</v>
      </c>
      <c r="D699" s="339">
        <f t="shared" si="4"/>
        <v>0.000425170068027114</v>
      </c>
    </row>
    <row r="700" s="113" customFormat="1" ht="25" customHeight="1" spans="1:4">
      <c r="A700" s="328" t="s">
        <v>658</v>
      </c>
      <c r="B700" s="345">
        <v>1714</v>
      </c>
      <c r="C700" s="344">
        <v>1702</v>
      </c>
      <c r="D700" s="339">
        <f t="shared" si="4"/>
        <v>-0.00700116686114349</v>
      </c>
    </row>
    <row r="701" s="113" customFormat="1" ht="25" customHeight="1" spans="1:4">
      <c r="A701" s="325" t="s">
        <v>659</v>
      </c>
      <c r="B701" s="331">
        <f>B703</f>
        <v>19406</v>
      </c>
      <c r="C701" s="331">
        <f>C703</f>
        <v>19806</v>
      </c>
      <c r="D701" s="327">
        <f t="shared" si="4"/>
        <v>0.0206121817994436</v>
      </c>
    </row>
    <row r="702" s="113" customFormat="1" ht="42" customHeight="1" spans="1:4">
      <c r="A702" s="328" t="s">
        <v>660</v>
      </c>
      <c r="B702" s="338"/>
      <c r="C702" s="338"/>
      <c r="D702" s="339"/>
    </row>
    <row r="703" s="113" customFormat="1" ht="38" customHeight="1" spans="1:4">
      <c r="A703" s="328" t="s">
        <v>661</v>
      </c>
      <c r="B703" s="344">
        <v>19406</v>
      </c>
      <c r="C703" s="344">
        <v>19806</v>
      </c>
      <c r="D703" s="339">
        <f t="shared" si="4"/>
        <v>0.0206121817994436</v>
      </c>
    </row>
    <row r="704" s="113" customFormat="1" ht="40" customHeight="1" spans="1:4">
      <c r="A704" s="328" t="s">
        <v>662</v>
      </c>
      <c r="B704" s="335"/>
      <c r="C704" s="335"/>
      <c r="D704" s="339"/>
    </row>
    <row r="705" s="113" customFormat="1" ht="25" customHeight="1" spans="1:4">
      <c r="A705" s="325" t="s">
        <v>663</v>
      </c>
      <c r="B705" s="331">
        <f>SUM(B706:B708)</f>
        <v>1368</v>
      </c>
      <c r="C705" s="331">
        <f>SUM(C706:C708)</f>
        <v>1368</v>
      </c>
      <c r="D705" s="327">
        <f t="shared" si="4"/>
        <v>0</v>
      </c>
    </row>
    <row r="706" s="113" customFormat="1" ht="25" customHeight="1" spans="1:4">
      <c r="A706" s="328" t="s">
        <v>664</v>
      </c>
      <c r="B706" s="338">
        <v>1286</v>
      </c>
      <c r="C706" s="338">
        <v>1286</v>
      </c>
      <c r="D706" s="339">
        <f t="shared" si="4"/>
        <v>0</v>
      </c>
    </row>
    <row r="707" s="113" customFormat="1" ht="25" customHeight="1" spans="1:4">
      <c r="A707" s="328" t="s">
        <v>665</v>
      </c>
      <c r="B707" s="335"/>
      <c r="C707" s="335"/>
      <c r="D707" s="339"/>
    </row>
    <row r="708" s="113" customFormat="1" ht="25" customHeight="1" spans="1:4">
      <c r="A708" s="328" t="s">
        <v>666</v>
      </c>
      <c r="B708" s="335">
        <v>82</v>
      </c>
      <c r="C708" s="335">
        <v>82</v>
      </c>
      <c r="D708" s="339">
        <f t="shared" ref="D708:D771" si="5">C708/B708-1</f>
        <v>0</v>
      </c>
    </row>
    <row r="709" s="113" customFormat="1" ht="25" customHeight="1" spans="1:4">
      <c r="A709" s="325" t="s">
        <v>667</v>
      </c>
      <c r="B709" s="331">
        <v>77</v>
      </c>
      <c r="C709" s="331">
        <v>77</v>
      </c>
      <c r="D709" s="327">
        <f t="shared" si="5"/>
        <v>0</v>
      </c>
    </row>
    <row r="710" s="113" customFormat="1" ht="25" customHeight="1" spans="1:4">
      <c r="A710" s="328" t="s">
        <v>668</v>
      </c>
      <c r="B710" s="335">
        <v>77</v>
      </c>
      <c r="C710" s="335">
        <v>77</v>
      </c>
      <c r="D710" s="339">
        <f t="shared" si="5"/>
        <v>0</v>
      </c>
    </row>
    <row r="711" s="113" customFormat="1" ht="25" customHeight="1" spans="1:4">
      <c r="A711" s="328" t="s">
        <v>669</v>
      </c>
      <c r="B711" s="335"/>
      <c r="C711" s="335"/>
      <c r="D711" s="339"/>
    </row>
    <row r="712" s="113" customFormat="1" ht="25" customHeight="1" spans="1:4">
      <c r="A712" s="325" t="s">
        <v>670</v>
      </c>
      <c r="B712" s="331">
        <f>B713+B720</f>
        <v>448</v>
      </c>
      <c r="C712" s="331">
        <f>C713+C720</f>
        <v>448</v>
      </c>
      <c r="D712" s="327">
        <f t="shared" si="5"/>
        <v>0</v>
      </c>
    </row>
    <row r="713" s="113" customFormat="1" ht="25" customHeight="1" spans="1:4">
      <c r="A713" s="328" t="s">
        <v>166</v>
      </c>
      <c r="B713" s="343">
        <v>423</v>
      </c>
      <c r="C713" s="343">
        <v>423</v>
      </c>
      <c r="D713" s="339">
        <f t="shared" si="5"/>
        <v>0</v>
      </c>
    </row>
    <row r="714" s="113" customFormat="1" ht="25" customHeight="1" spans="1:4">
      <c r="A714" s="328" t="s">
        <v>167</v>
      </c>
      <c r="B714" s="335"/>
      <c r="C714" s="335"/>
      <c r="D714" s="339"/>
    </row>
    <row r="715" s="113" customFormat="1" ht="25" customHeight="1" spans="1:4">
      <c r="A715" s="328" t="s">
        <v>168</v>
      </c>
      <c r="B715" s="335"/>
      <c r="C715" s="335"/>
      <c r="D715" s="339"/>
    </row>
    <row r="716" s="113" customFormat="1" ht="25" customHeight="1" spans="1:4">
      <c r="A716" s="328" t="s">
        <v>207</v>
      </c>
      <c r="B716" s="335"/>
      <c r="C716" s="335"/>
      <c r="D716" s="339"/>
    </row>
    <row r="717" s="113" customFormat="1" ht="25" customHeight="1" spans="1:4">
      <c r="A717" s="328" t="s">
        <v>671</v>
      </c>
      <c r="B717" s="335"/>
      <c r="C717" s="335"/>
      <c r="D717" s="339"/>
    </row>
    <row r="718" s="113" customFormat="1" ht="25" customHeight="1" spans="1:4">
      <c r="A718" s="328" t="s">
        <v>672</v>
      </c>
      <c r="B718" s="338"/>
      <c r="C718" s="338"/>
      <c r="D718" s="339"/>
    </row>
    <row r="719" s="113" customFormat="1" ht="25" customHeight="1" spans="1:4">
      <c r="A719" s="328" t="s">
        <v>175</v>
      </c>
      <c r="B719" s="335"/>
      <c r="C719" s="335"/>
      <c r="D719" s="339"/>
    </row>
    <row r="720" s="113" customFormat="1" ht="25" customHeight="1" spans="1:4">
      <c r="A720" s="328" t="s">
        <v>673</v>
      </c>
      <c r="B720" s="343">
        <v>25</v>
      </c>
      <c r="C720" s="343">
        <v>25</v>
      </c>
      <c r="D720" s="339">
        <f t="shared" si="5"/>
        <v>0</v>
      </c>
    </row>
    <row r="721" s="113" customFormat="1" ht="25" customHeight="1" spans="1:4">
      <c r="A721" s="325" t="s">
        <v>674</v>
      </c>
      <c r="B721" s="326">
        <v>69</v>
      </c>
      <c r="C721" s="326">
        <v>69</v>
      </c>
      <c r="D721" s="327">
        <f t="shared" si="5"/>
        <v>0</v>
      </c>
    </row>
    <row r="722" s="113" customFormat="1" ht="25" customHeight="1" spans="1:4">
      <c r="A722" s="328" t="s">
        <v>675</v>
      </c>
      <c r="B722" s="335">
        <v>69</v>
      </c>
      <c r="C722" s="335">
        <v>69</v>
      </c>
      <c r="D722" s="339">
        <f t="shared" si="5"/>
        <v>0</v>
      </c>
    </row>
    <row r="723" s="113" customFormat="1" ht="25" customHeight="1" spans="1:4">
      <c r="A723" s="325" t="s">
        <v>676</v>
      </c>
      <c r="B723" s="331">
        <v>154</v>
      </c>
      <c r="C723" s="331">
        <v>154</v>
      </c>
      <c r="D723" s="327">
        <f t="shared" si="5"/>
        <v>0</v>
      </c>
    </row>
    <row r="724" s="113" customFormat="1" ht="25" customHeight="1" spans="1:4">
      <c r="A724" s="328" t="s">
        <v>677</v>
      </c>
      <c r="B724" s="335">
        <v>154</v>
      </c>
      <c r="C724" s="335">
        <v>154</v>
      </c>
      <c r="D724" s="339">
        <f t="shared" si="5"/>
        <v>0</v>
      </c>
    </row>
    <row r="725" s="113" customFormat="1" ht="25" customHeight="1" spans="1:4">
      <c r="A725" s="325" t="s">
        <v>304</v>
      </c>
      <c r="B725" s="331"/>
      <c r="C725" s="331"/>
      <c r="D725" s="327"/>
    </row>
    <row r="726" s="113" customFormat="1" ht="25" customHeight="1" spans="1:4">
      <c r="A726" s="325" t="s">
        <v>372</v>
      </c>
      <c r="B726" s="331"/>
      <c r="C726" s="331"/>
      <c r="D726" s="327"/>
    </row>
    <row r="727" s="113" customFormat="1" ht="25" customHeight="1" spans="1:4">
      <c r="A727" s="325" t="s">
        <v>134</v>
      </c>
      <c r="B727" s="326">
        <f>B728+B738+B742+B750+B755+B762+B775+B799+B768</f>
        <v>10250</v>
      </c>
      <c r="C727" s="326">
        <f>C728+C738+C742+C750+C755+C762+C775+C799+C768</f>
        <v>10250</v>
      </c>
      <c r="D727" s="327">
        <f t="shared" si="5"/>
        <v>0</v>
      </c>
    </row>
    <row r="728" s="113" customFormat="1" ht="25" customHeight="1" spans="1:4">
      <c r="A728" s="325" t="s">
        <v>678</v>
      </c>
      <c r="B728" s="331">
        <f>SUM(B729:B737)</f>
        <v>783</v>
      </c>
      <c r="C728" s="331">
        <f>SUM(C729:C737)</f>
        <v>783</v>
      </c>
      <c r="D728" s="327">
        <f t="shared" si="5"/>
        <v>0</v>
      </c>
    </row>
    <row r="729" s="113" customFormat="1" ht="25" customHeight="1" spans="1:4">
      <c r="A729" s="328" t="s">
        <v>166</v>
      </c>
      <c r="B729" s="343">
        <v>782</v>
      </c>
      <c r="C729" s="343">
        <v>782</v>
      </c>
      <c r="D729" s="339">
        <f t="shared" si="5"/>
        <v>0</v>
      </c>
    </row>
    <row r="730" s="113" customFormat="1" ht="25" customHeight="1" spans="1:4">
      <c r="A730" s="328" t="s">
        <v>167</v>
      </c>
      <c r="B730" s="335"/>
      <c r="C730" s="335"/>
      <c r="D730" s="339"/>
    </row>
    <row r="731" s="113" customFormat="1" ht="25" customHeight="1" spans="1:4">
      <c r="A731" s="328" t="s">
        <v>168</v>
      </c>
      <c r="B731" s="335"/>
      <c r="C731" s="335"/>
      <c r="D731" s="339"/>
    </row>
    <row r="732" s="113" customFormat="1" ht="25" customHeight="1" spans="1:4">
      <c r="A732" s="328" t="s">
        <v>679</v>
      </c>
      <c r="B732" s="335"/>
      <c r="C732" s="335"/>
      <c r="D732" s="339"/>
    </row>
    <row r="733" s="113" customFormat="1" ht="25" customHeight="1" spans="1:4">
      <c r="A733" s="328" t="s">
        <v>680</v>
      </c>
      <c r="B733" s="335"/>
      <c r="C733" s="335"/>
      <c r="D733" s="339"/>
    </row>
    <row r="734" s="113" customFormat="1" ht="25" customHeight="1" spans="1:4">
      <c r="A734" s="328" t="s">
        <v>681</v>
      </c>
      <c r="B734" s="335"/>
      <c r="C734" s="335"/>
      <c r="D734" s="339"/>
    </row>
    <row r="735" s="113" customFormat="1" ht="25" customHeight="1" spans="1:4">
      <c r="A735" s="328" t="s">
        <v>682</v>
      </c>
      <c r="B735" s="335"/>
      <c r="C735" s="335"/>
      <c r="D735" s="339"/>
    </row>
    <row r="736" s="113" customFormat="1" ht="25" customHeight="1" spans="1:4">
      <c r="A736" s="328" t="s">
        <v>683</v>
      </c>
      <c r="B736" s="335"/>
      <c r="C736" s="335"/>
      <c r="D736" s="339"/>
    </row>
    <row r="737" s="113" customFormat="1" ht="25" customHeight="1" spans="1:4">
      <c r="A737" s="328" t="s">
        <v>684</v>
      </c>
      <c r="B737" s="343">
        <v>1</v>
      </c>
      <c r="C737" s="343">
        <v>1</v>
      </c>
      <c r="D737" s="339">
        <f t="shared" si="5"/>
        <v>0</v>
      </c>
    </row>
    <row r="738" s="113" customFormat="1" ht="25" customHeight="1" spans="1:4">
      <c r="A738" s="325" t="s">
        <v>685</v>
      </c>
      <c r="B738" s="326">
        <f>B739+B741</f>
        <v>180</v>
      </c>
      <c r="C738" s="326">
        <f>C739+C741</f>
        <v>180</v>
      </c>
      <c r="D738" s="327">
        <f t="shared" si="5"/>
        <v>0</v>
      </c>
    </row>
    <row r="739" s="113" customFormat="1" ht="25" customHeight="1" spans="1:4">
      <c r="A739" s="328" t="s">
        <v>686</v>
      </c>
      <c r="B739" s="335">
        <v>30</v>
      </c>
      <c r="C739" s="335">
        <v>30</v>
      </c>
      <c r="D739" s="339">
        <f t="shared" si="5"/>
        <v>0</v>
      </c>
    </row>
    <row r="740" s="113" customFormat="1" ht="25" customHeight="1" spans="1:4">
      <c r="A740" s="328" t="s">
        <v>687</v>
      </c>
      <c r="B740" s="335"/>
      <c r="C740" s="335"/>
      <c r="D740" s="339"/>
    </row>
    <row r="741" s="113" customFormat="1" ht="25" customHeight="1" spans="1:4">
      <c r="A741" s="328" t="s">
        <v>688</v>
      </c>
      <c r="B741" s="343">
        <v>150</v>
      </c>
      <c r="C741" s="343">
        <v>150</v>
      </c>
      <c r="D741" s="339">
        <f t="shared" si="5"/>
        <v>0</v>
      </c>
    </row>
    <row r="742" s="113" customFormat="1" ht="25" customHeight="1" spans="1:4">
      <c r="A742" s="325" t="s">
        <v>689</v>
      </c>
      <c r="B742" s="331">
        <f>SUM(B743:B749)</f>
        <v>4382</v>
      </c>
      <c r="C742" s="331">
        <f>SUM(C743:C749)</f>
        <v>4382</v>
      </c>
      <c r="D742" s="327">
        <f t="shared" si="5"/>
        <v>0</v>
      </c>
    </row>
    <row r="743" s="113" customFormat="1" ht="25" customHeight="1" spans="1:4">
      <c r="A743" s="328" t="s">
        <v>690</v>
      </c>
      <c r="B743" s="343">
        <v>66</v>
      </c>
      <c r="C743" s="343">
        <v>66</v>
      </c>
      <c r="D743" s="339">
        <f t="shared" si="5"/>
        <v>0</v>
      </c>
    </row>
    <row r="744" s="113" customFormat="1" ht="25" customHeight="1" spans="1:4">
      <c r="A744" s="328" t="s">
        <v>691</v>
      </c>
      <c r="B744" s="343">
        <v>34</v>
      </c>
      <c r="C744" s="343">
        <v>34</v>
      </c>
      <c r="D744" s="339">
        <f t="shared" si="5"/>
        <v>0</v>
      </c>
    </row>
    <row r="745" s="113" customFormat="1" ht="25" customHeight="1" spans="1:4">
      <c r="A745" s="328" t="s">
        <v>692</v>
      </c>
      <c r="B745" s="335"/>
      <c r="C745" s="335"/>
      <c r="D745" s="339"/>
    </row>
    <row r="746" s="113" customFormat="1" ht="25" customHeight="1" spans="1:4">
      <c r="A746" s="328" t="s">
        <v>693</v>
      </c>
      <c r="B746" s="344">
        <v>1000</v>
      </c>
      <c r="C746" s="344">
        <v>1000</v>
      </c>
      <c r="D746" s="339">
        <f t="shared" si="5"/>
        <v>0</v>
      </c>
    </row>
    <row r="747" s="113" customFormat="1" ht="25" customHeight="1" spans="1:4">
      <c r="A747" s="328" t="s">
        <v>694</v>
      </c>
      <c r="B747" s="335"/>
      <c r="C747" s="335"/>
      <c r="D747" s="339"/>
    </row>
    <row r="748" s="113" customFormat="1" ht="25" customHeight="1" spans="1:4">
      <c r="A748" s="328" t="s">
        <v>695</v>
      </c>
      <c r="B748" s="335"/>
      <c r="C748" s="335"/>
      <c r="D748" s="339"/>
    </row>
    <row r="749" s="113" customFormat="1" ht="25" customHeight="1" spans="1:4">
      <c r="A749" s="328" t="s">
        <v>696</v>
      </c>
      <c r="B749" s="344">
        <v>3282</v>
      </c>
      <c r="C749" s="344">
        <v>3282</v>
      </c>
      <c r="D749" s="339">
        <f t="shared" si="5"/>
        <v>0</v>
      </c>
    </row>
    <row r="750" s="113" customFormat="1" ht="25" customHeight="1" spans="1:4">
      <c r="A750" s="325" t="s">
        <v>697</v>
      </c>
      <c r="B750" s="331">
        <f>SUM(B751:B754)</f>
        <v>255</v>
      </c>
      <c r="C750" s="331">
        <f>SUM(C751:C754)</f>
        <v>255</v>
      </c>
      <c r="D750" s="327">
        <f t="shared" si="5"/>
        <v>0</v>
      </c>
    </row>
    <row r="751" s="113" customFormat="1" ht="25" customHeight="1" spans="1:4">
      <c r="A751" s="328" t="s">
        <v>698</v>
      </c>
      <c r="B751" s="335">
        <v>7</v>
      </c>
      <c r="C751" s="335">
        <v>7</v>
      </c>
      <c r="D751" s="339">
        <f t="shared" si="5"/>
        <v>0</v>
      </c>
    </row>
    <row r="752" s="113" customFormat="1" ht="25" customHeight="1" spans="1:4">
      <c r="A752" s="328" t="s">
        <v>699</v>
      </c>
      <c r="B752" s="335">
        <v>20</v>
      </c>
      <c r="C752" s="335">
        <v>20</v>
      </c>
      <c r="D752" s="339">
        <f t="shared" si="5"/>
        <v>0</v>
      </c>
    </row>
    <row r="753" s="113" customFormat="1" ht="25" customHeight="1" spans="1:4">
      <c r="A753" s="328" t="s">
        <v>700</v>
      </c>
      <c r="B753" s="335"/>
      <c r="C753" s="335"/>
      <c r="D753" s="339"/>
    </row>
    <row r="754" s="113" customFormat="1" ht="25" customHeight="1" spans="1:4">
      <c r="A754" s="328" t="s">
        <v>701</v>
      </c>
      <c r="B754" s="335">
        <v>228</v>
      </c>
      <c r="C754" s="335">
        <v>228</v>
      </c>
      <c r="D754" s="339">
        <f t="shared" si="5"/>
        <v>0</v>
      </c>
    </row>
    <row r="755" s="113" customFormat="1" ht="25" customHeight="1" spans="1:4">
      <c r="A755" s="325" t="s">
        <v>702</v>
      </c>
      <c r="B755" s="326">
        <f>B760</f>
        <v>240</v>
      </c>
      <c r="C755" s="326">
        <f>C760</f>
        <v>240</v>
      </c>
      <c r="D755" s="327">
        <f t="shared" si="5"/>
        <v>0</v>
      </c>
    </row>
    <row r="756" s="113" customFormat="1" ht="25" customHeight="1" spans="1:4">
      <c r="A756" s="328" t="s">
        <v>703</v>
      </c>
      <c r="B756" s="335"/>
      <c r="C756" s="335"/>
      <c r="D756" s="339"/>
    </row>
    <row r="757" s="113" customFormat="1" ht="25" customHeight="1" spans="1:4">
      <c r="A757" s="328" t="s">
        <v>704</v>
      </c>
      <c r="B757" s="338"/>
      <c r="C757" s="338"/>
      <c r="D757" s="339"/>
    </row>
    <row r="758" s="113" customFormat="1" ht="25" customHeight="1" spans="1:4">
      <c r="A758" s="328" t="s">
        <v>705</v>
      </c>
      <c r="B758" s="338"/>
      <c r="C758" s="338"/>
      <c r="D758" s="339"/>
    </row>
    <row r="759" s="113" customFormat="1" ht="25" customHeight="1" spans="1:4">
      <c r="A759" s="328" t="s">
        <v>706</v>
      </c>
      <c r="B759" s="335"/>
      <c r="C759" s="335"/>
      <c r="D759" s="339"/>
    </row>
    <row r="760" s="113" customFormat="1" ht="25" customHeight="1" spans="1:4">
      <c r="A760" s="328" t="s">
        <v>707</v>
      </c>
      <c r="B760" s="343">
        <v>240</v>
      </c>
      <c r="C760" s="343">
        <v>240</v>
      </c>
      <c r="D760" s="339">
        <f t="shared" si="5"/>
        <v>0</v>
      </c>
    </row>
    <row r="761" s="113" customFormat="1" ht="25" customHeight="1" spans="1:4">
      <c r="A761" s="328" t="s">
        <v>708</v>
      </c>
      <c r="B761" s="335"/>
      <c r="C761" s="335"/>
      <c r="D761" s="339"/>
    </row>
    <row r="762" s="113" customFormat="1" ht="25" customHeight="1" spans="1:4">
      <c r="A762" s="325" t="s">
        <v>709</v>
      </c>
      <c r="B762" s="331">
        <f>SUM(B763:B767)</f>
        <v>2128</v>
      </c>
      <c r="C762" s="331">
        <f>SUM(C763:C767)</f>
        <v>2128</v>
      </c>
      <c r="D762" s="327">
        <f t="shared" si="5"/>
        <v>0</v>
      </c>
    </row>
    <row r="763" s="113" customFormat="1" ht="25" customHeight="1" spans="1:4">
      <c r="A763" s="328" t="s">
        <v>710</v>
      </c>
      <c r="B763" s="344">
        <v>1771</v>
      </c>
      <c r="C763" s="344">
        <v>1771</v>
      </c>
      <c r="D763" s="339">
        <f t="shared" si="5"/>
        <v>0</v>
      </c>
    </row>
    <row r="764" s="113" customFormat="1" ht="25" customHeight="1" spans="1:4">
      <c r="A764" s="328" t="s">
        <v>711</v>
      </c>
      <c r="B764" s="335"/>
      <c r="C764" s="335"/>
      <c r="D764" s="339"/>
    </row>
    <row r="765" s="113" customFormat="1" ht="25" customHeight="1" spans="1:4">
      <c r="A765" s="328" t="s">
        <v>712</v>
      </c>
      <c r="B765" s="335"/>
      <c r="C765" s="335"/>
      <c r="D765" s="339"/>
    </row>
    <row r="766" s="113" customFormat="1" ht="25" customHeight="1" spans="1:4">
      <c r="A766" s="328" t="s">
        <v>713</v>
      </c>
      <c r="B766" s="335"/>
      <c r="C766" s="335"/>
      <c r="D766" s="339"/>
    </row>
    <row r="767" s="113" customFormat="1" ht="25" customHeight="1" spans="1:4">
      <c r="A767" s="328" t="s">
        <v>714</v>
      </c>
      <c r="B767" s="343">
        <v>357</v>
      </c>
      <c r="C767" s="343">
        <v>357</v>
      </c>
      <c r="D767" s="339">
        <f t="shared" si="5"/>
        <v>0</v>
      </c>
    </row>
    <row r="768" s="113" customFormat="1" ht="25" customHeight="1" spans="1:4">
      <c r="A768" s="325" t="s">
        <v>715</v>
      </c>
      <c r="B768" s="331">
        <f>B770</f>
        <v>6</v>
      </c>
      <c r="C768" s="331">
        <f>C770</f>
        <v>6</v>
      </c>
      <c r="D768" s="327">
        <f t="shared" si="5"/>
        <v>0</v>
      </c>
    </row>
    <row r="769" s="113" customFormat="1" ht="25" customHeight="1" spans="1:4">
      <c r="A769" s="328" t="s">
        <v>716</v>
      </c>
      <c r="B769" s="335"/>
      <c r="C769" s="335"/>
      <c r="D769" s="339"/>
    </row>
    <row r="770" s="113" customFormat="1" ht="25" customHeight="1" spans="1:4">
      <c r="A770" s="328" t="s">
        <v>717</v>
      </c>
      <c r="B770" s="335">
        <v>6</v>
      </c>
      <c r="C770" s="335">
        <v>6</v>
      </c>
      <c r="D770" s="339">
        <f t="shared" si="5"/>
        <v>0</v>
      </c>
    </row>
    <row r="771" s="113" customFormat="1" ht="25" customHeight="1" spans="1:4">
      <c r="A771" s="325" t="s">
        <v>718</v>
      </c>
      <c r="B771" s="326"/>
      <c r="C771" s="326"/>
      <c r="D771" s="327"/>
    </row>
    <row r="772" s="113" customFormat="1" ht="25" customHeight="1" spans="1:4">
      <c r="A772" s="328" t="s">
        <v>719</v>
      </c>
      <c r="B772" s="335"/>
      <c r="C772" s="335"/>
      <c r="D772" s="339"/>
    </row>
    <row r="773" s="113" customFormat="1" ht="25" customHeight="1" spans="1:4">
      <c r="A773" s="328" t="s">
        <v>720</v>
      </c>
      <c r="B773" s="335"/>
      <c r="C773" s="335"/>
      <c r="D773" s="339"/>
    </row>
    <row r="774" s="113" customFormat="1" ht="25" customHeight="1" spans="1:4">
      <c r="A774" s="325" t="s">
        <v>721</v>
      </c>
      <c r="B774" s="331"/>
      <c r="C774" s="331"/>
      <c r="D774" s="327"/>
    </row>
    <row r="775" s="113" customFormat="1" ht="25" customHeight="1" spans="1:4">
      <c r="A775" s="325" t="s">
        <v>722</v>
      </c>
      <c r="B775" s="346">
        <v>645</v>
      </c>
      <c r="C775" s="346">
        <v>645</v>
      </c>
      <c r="D775" s="327">
        <f>C775/B775-1</f>
        <v>0</v>
      </c>
    </row>
    <row r="776" s="113" customFormat="1" ht="25" customHeight="1" spans="1:4">
      <c r="A776" s="325" t="s">
        <v>723</v>
      </c>
      <c r="B776" s="331"/>
      <c r="C776" s="331"/>
      <c r="D776" s="327"/>
    </row>
    <row r="777" s="113" customFormat="1" ht="25" customHeight="1" spans="1:4">
      <c r="A777" s="328" t="s">
        <v>724</v>
      </c>
      <c r="B777" s="335"/>
      <c r="C777" s="335"/>
      <c r="D777" s="339"/>
    </row>
    <row r="778" s="113" customFormat="1" ht="25" customHeight="1" spans="1:4">
      <c r="A778" s="328" t="s">
        <v>725</v>
      </c>
      <c r="B778" s="335"/>
      <c r="C778" s="335"/>
      <c r="D778" s="339"/>
    </row>
    <row r="779" s="113" customFormat="1" ht="25" customHeight="1" spans="1:4">
      <c r="A779" s="328" t="s">
        <v>726</v>
      </c>
      <c r="B779" s="335"/>
      <c r="C779" s="335"/>
      <c r="D779" s="339"/>
    </row>
    <row r="780" s="113" customFormat="1" ht="25" customHeight="1" spans="1:4">
      <c r="A780" s="328" t="s">
        <v>727</v>
      </c>
      <c r="B780" s="338"/>
      <c r="C780" s="338"/>
      <c r="D780" s="339"/>
    </row>
    <row r="781" s="113" customFormat="1" ht="25" customHeight="1" spans="1:4">
      <c r="A781" s="328" t="s">
        <v>728</v>
      </c>
      <c r="B781" s="335"/>
      <c r="C781" s="335"/>
      <c r="D781" s="339"/>
    </row>
    <row r="782" s="113" customFormat="1" ht="25" customHeight="1" spans="1:4">
      <c r="A782" s="325" t="s">
        <v>729</v>
      </c>
      <c r="B782" s="331"/>
      <c r="C782" s="331"/>
      <c r="D782" s="327"/>
    </row>
    <row r="783" s="113" customFormat="1" ht="25" customHeight="1" spans="1:4">
      <c r="A783" s="325" t="s">
        <v>730</v>
      </c>
      <c r="B783" s="331"/>
      <c r="C783" s="331"/>
      <c r="D783" s="327"/>
    </row>
    <row r="784" s="113" customFormat="1" ht="25" customHeight="1" spans="1:4">
      <c r="A784" s="325" t="s">
        <v>731</v>
      </c>
      <c r="B784" s="331"/>
      <c r="C784" s="331"/>
      <c r="D784" s="327"/>
    </row>
    <row r="785" s="113" customFormat="1" ht="25" customHeight="1" spans="1:4">
      <c r="A785" s="328" t="s">
        <v>166</v>
      </c>
      <c r="B785" s="335"/>
      <c r="C785" s="335"/>
      <c r="D785" s="339"/>
    </row>
    <row r="786" s="113" customFormat="1" ht="25" customHeight="1" spans="1:4">
      <c r="A786" s="328" t="s">
        <v>167</v>
      </c>
      <c r="B786" s="338"/>
      <c r="C786" s="338"/>
      <c r="D786" s="339"/>
    </row>
    <row r="787" s="113" customFormat="1" ht="25" customHeight="1" spans="1:4">
      <c r="A787" s="328" t="s">
        <v>168</v>
      </c>
      <c r="B787" s="335"/>
      <c r="C787" s="335"/>
      <c r="D787" s="339"/>
    </row>
    <row r="788" s="113" customFormat="1" ht="25" customHeight="1" spans="1:4">
      <c r="A788" s="328" t="s">
        <v>732</v>
      </c>
      <c r="B788" s="335"/>
      <c r="C788" s="335"/>
      <c r="D788" s="339"/>
    </row>
    <row r="789" s="113" customFormat="1" ht="25" customHeight="1" spans="1:4">
      <c r="A789" s="328" t="s">
        <v>733</v>
      </c>
      <c r="B789" s="335"/>
      <c r="C789" s="335"/>
      <c r="D789" s="339"/>
    </row>
    <row r="790" s="113" customFormat="1" ht="25" customHeight="1" spans="1:4">
      <c r="A790" s="328" t="s">
        <v>734</v>
      </c>
      <c r="B790" s="335"/>
      <c r="C790" s="335"/>
      <c r="D790" s="339"/>
    </row>
    <row r="791" s="113" customFormat="1" ht="25" customHeight="1" spans="1:4">
      <c r="A791" s="328" t="s">
        <v>735</v>
      </c>
      <c r="B791" s="335"/>
      <c r="C791" s="335"/>
      <c r="D791" s="339"/>
    </row>
    <row r="792" s="113" customFormat="1" ht="25" customHeight="1" spans="1:4">
      <c r="A792" s="328" t="s">
        <v>736</v>
      </c>
      <c r="B792" s="338"/>
      <c r="C792" s="338"/>
      <c r="D792" s="339"/>
    </row>
    <row r="793" s="113" customFormat="1" ht="25" customHeight="1" spans="1:4">
      <c r="A793" s="328" t="s">
        <v>737</v>
      </c>
      <c r="B793" s="335"/>
      <c r="C793" s="335"/>
      <c r="D793" s="339"/>
    </row>
    <row r="794" s="113" customFormat="1" ht="25" customHeight="1" spans="1:4">
      <c r="A794" s="328" t="s">
        <v>738</v>
      </c>
      <c r="B794" s="335"/>
      <c r="C794" s="335"/>
      <c r="D794" s="339"/>
    </row>
    <row r="795" s="113" customFormat="1" ht="25" customHeight="1" spans="1:4">
      <c r="A795" s="328" t="s">
        <v>207</v>
      </c>
      <c r="B795" s="335"/>
      <c r="C795" s="335"/>
      <c r="D795" s="339"/>
    </row>
    <row r="796" s="113" customFormat="1" ht="25" customHeight="1" spans="1:4">
      <c r="A796" s="328" t="s">
        <v>739</v>
      </c>
      <c r="B796" s="335"/>
      <c r="C796" s="335"/>
      <c r="D796" s="339"/>
    </row>
    <row r="797" s="113" customFormat="1" ht="25" customHeight="1" spans="1:4">
      <c r="A797" s="328" t="s">
        <v>175</v>
      </c>
      <c r="B797" s="335"/>
      <c r="C797" s="335"/>
      <c r="D797" s="339"/>
    </row>
    <row r="798" s="113" customFormat="1" ht="25" customHeight="1" spans="1:4">
      <c r="A798" s="328" t="s">
        <v>740</v>
      </c>
      <c r="B798" s="338"/>
      <c r="C798" s="338"/>
      <c r="D798" s="339"/>
    </row>
    <row r="799" s="113" customFormat="1" ht="25" customHeight="1" spans="1:4">
      <c r="A799" s="325" t="s">
        <v>741</v>
      </c>
      <c r="B799" s="347">
        <v>1631</v>
      </c>
      <c r="C799" s="347">
        <v>1631</v>
      </c>
      <c r="D799" s="327">
        <f>C799/B799-1</f>
        <v>0</v>
      </c>
    </row>
    <row r="800" s="113" customFormat="1" ht="25" customHeight="1" spans="1:4">
      <c r="A800" s="325" t="s">
        <v>304</v>
      </c>
      <c r="B800" s="331"/>
      <c r="C800" s="331"/>
      <c r="D800" s="327"/>
    </row>
    <row r="801" s="113" customFormat="1" ht="25" customHeight="1" spans="1:4">
      <c r="A801" s="325" t="s">
        <v>135</v>
      </c>
      <c r="B801" s="331">
        <f>B802+B813+B814+B817+B819</f>
        <v>130670</v>
      </c>
      <c r="C801" s="331">
        <f>C802+C813+C814+C817+C819</f>
        <v>139897</v>
      </c>
      <c r="D801" s="327">
        <f t="shared" ref="D801:D806" si="6">C801/B801-1</f>
        <v>0.0706129945664651</v>
      </c>
    </row>
    <row r="802" s="113" customFormat="1" ht="25" customHeight="1" spans="1:4">
      <c r="A802" s="325" t="s">
        <v>742</v>
      </c>
      <c r="B802" s="326">
        <f>SUM(B803:B812)</f>
        <v>7631</v>
      </c>
      <c r="C802" s="326">
        <f>SUM(C803:C812)</f>
        <v>7631</v>
      </c>
      <c r="D802" s="327">
        <f t="shared" si="6"/>
        <v>0</v>
      </c>
    </row>
    <row r="803" s="113" customFormat="1" ht="25" customHeight="1" spans="1:4">
      <c r="A803" s="328" t="s">
        <v>166</v>
      </c>
      <c r="B803" s="335">
        <v>1990</v>
      </c>
      <c r="C803" s="335">
        <v>1990</v>
      </c>
      <c r="D803" s="339">
        <f t="shared" si="6"/>
        <v>0</v>
      </c>
    </row>
    <row r="804" s="113" customFormat="1" ht="25" customHeight="1" spans="1:4">
      <c r="A804" s="328" t="s">
        <v>167</v>
      </c>
      <c r="B804" s="335">
        <v>30</v>
      </c>
      <c r="C804" s="335">
        <v>30</v>
      </c>
      <c r="D804" s="339">
        <f t="shared" si="6"/>
        <v>0</v>
      </c>
    </row>
    <row r="805" s="113" customFormat="1" ht="25" customHeight="1" spans="1:4">
      <c r="A805" s="328" t="s">
        <v>168</v>
      </c>
      <c r="B805" s="335">
        <v>121</v>
      </c>
      <c r="C805" s="335">
        <v>121</v>
      </c>
      <c r="D805" s="339">
        <f t="shared" si="6"/>
        <v>0</v>
      </c>
    </row>
    <row r="806" s="113" customFormat="1" ht="25" customHeight="1" spans="1:4">
      <c r="A806" s="328" t="s">
        <v>743</v>
      </c>
      <c r="B806" s="335">
        <v>1842</v>
      </c>
      <c r="C806" s="335">
        <v>1842</v>
      </c>
      <c r="D806" s="339">
        <f t="shared" si="6"/>
        <v>0</v>
      </c>
    </row>
    <row r="807" s="113" customFormat="1" ht="25" customHeight="1" spans="1:4">
      <c r="A807" s="328" t="s">
        <v>744</v>
      </c>
      <c r="B807" s="338">
        <v>0</v>
      </c>
      <c r="C807" s="338">
        <v>0</v>
      </c>
      <c r="D807" s="339"/>
    </row>
    <row r="808" s="113" customFormat="1" ht="25" customHeight="1" spans="1:4">
      <c r="A808" s="328" t="s">
        <v>745</v>
      </c>
      <c r="B808" s="335">
        <v>111</v>
      </c>
      <c r="C808" s="335">
        <v>111</v>
      </c>
      <c r="D808" s="339">
        <f>C808/B808-1</f>
        <v>0</v>
      </c>
    </row>
    <row r="809" s="113" customFormat="1" ht="25" customHeight="1" spans="1:4">
      <c r="A809" s="328" t="s">
        <v>746</v>
      </c>
      <c r="B809" s="335">
        <v>0</v>
      </c>
      <c r="C809" s="335">
        <v>0</v>
      </c>
      <c r="D809" s="339"/>
    </row>
    <row r="810" s="113" customFormat="1" ht="25" customHeight="1" spans="1:4">
      <c r="A810" s="328" t="s">
        <v>747</v>
      </c>
      <c r="B810" s="335">
        <v>0</v>
      </c>
      <c r="C810" s="335">
        <v>0</v>
      </c>
      <c r="D810" s="339"/>
    </row>
    <row r="811" s="113" customFormat="1" ht="25" customHeight="1" spans="1:4">
      <c r="A811" s="328" t="s">
        <v>748</v>
      </c>
      <c r="B811" s="335">
        <v>0</v>
      </c>
      <c r="C811" s="335">
        <v>0</v>
      </c>
      <c r="D811" s="339"/>
    </row>
    <row r="812" s="113" customFormat="1" ht="25" customHeight="1" spans="1:4">
      <c r="A812" s="328" t="s">
        <v>749</v>
      </c>
      <c r="B812" s="335">
        <v>3537</v>
      </c>
      <c r="C812" s="335">
        <v>3537</v>
      </c>
      <c r="D812" s="339">
        <f t="shared" ref="D812:D817" si="7">C812/B812-1</f>
        <v>0</v>
      </c>
    </row>
    <row r="813" s="113" customFormat="1" ht="25" customHeight="1" spans="1:4">
      <c r="A813" s="325" t="s">
        <v>750</v>
      </c>
      <c r="B813" s="346">
        <v>454</v>
      </c>
      <c r="C813" s="346">
        <v>454</v>
      </c>
      <c r="D813" s="327">
        <f t="shared" si="7"/>
        <v>0</v>
      </c>
    </row>
    <row r="814" s="113" customFormat="1" ht="25" customHeight="1" spans="1:4">
      <c r="A814" s="325" t="s">
        <v>751</v>
      </c>
      <c r="B814" s="331">
        <f>B815+B816</f>
        <v>114038</v>
      </c>
      <c r="C814" s="331">
        <f>C815+C816</f>
        <v>94065</v>
      </c>
      <c r="D814" s="327">
        <f t="shared" si="7"/>
        <v>-0.175143373261544</v>
      </c>
    </row>
    <row r="815" s="113" customFormat="1" ht="25" customHeight="1" spans="1:4">
      <c r="A815" s="328" t="s">
        <v>752</v>
      </c>
      <c r="B815" s="345">
        <v>136</v>
      </c>
      <c r="C815" s="343">
        <v>125</v>
      </c>
      <c r="D815" s="339">
        <f t="shared" si="7"/>
        <v>-0.0808823529411765</v>
      </c>
    </row>
    <row r="816" s="113" customFormat="1" ht="25" customHeight="1" spans="1:4">
      <c r="A816" s="328" t="s">
        <v>753</v>
      </c>
      <c r="B816" s="345">
        <v>113902</v>
      </c>
      <c r="C816" s="344">
        <v>93940</v>
      </c>
      <c r="D816" s="339">
        <f t="shared" si="7"/>
        <v>-0.1752559217573</v>
      </c>
    </row>
    <row r="817" s="113" customFormat="1" ht="25" customHeight="1" spans="1:4">
      <c r="A817" s="325" t="s">
        <v>754</v>
      </c>
      <c r="B817" s="347">
        <v>5664</v>
      </c>
      <c r="C817" s="347">
        <v>5664</v>
      </c>
      <c r="D817" s="327">
        <f t="shared" si="7"/>
        <v>0</v>
      </c>
    </row>
    <row r="818" s="113" customFormat="1" ht="25" customHeight="1" spans="1:4">
      <c r="A818" s="325" t="s">
        <v>755</v>
      </c>
      <c r="B818" s="331"/>
      <c r="C818" s="331"/>
      <c r="D818" s="327"/>
    </row>
    <row r="819" s="113" customFormat="1" ht="25" customHeight="1" spans="1:4">
      <c r="A819" s="325" t="s">
        <v>756</v>
      </c>
      <c r="B819" s="348">
        <v>2883</v>
      </c>
      <c r="C819" s="348">
        <v>32083</v>
      </c>
      <c r="D819" s="327">
        <f>C819/B819-1</f>
        <v>10.128338536247</v>
      </c>
    </row>
    <row r="820" s="113" customFormat="1" ht="25" customHeight="1" spans="1:4">
      <c r="A820" s="325" t="s">
        <v>304</v>
      </c>
      <c r="B820" s="331"/>
      <c r="C820" s="331"/>
      <c r="D820" s="327"/>
    </row>
    <row r="821" s="113" customFormat="1" ht="25" customHeight="1" spans="1:4">
      <c r="A821" s="325" t="s">
        <v>136</v>
      </c>
      <c r="B821" s="331">
        <f>B822+B848+B873+B901+B912+B919+B929</f>
        <v>65784</v>
      </c>
      <c r="C821" s="331">
        <f>C822+C848+C873+C901+C912+C919+C929</f>
        <v>46884</v>
      </c>
      <c r="D821" s="327">
        <f>C821/B821-1</f>
        <v>-0.287303903684787</v>
      </c>
    </row>
    <row r="822" s="113" customFormat="1" ht="25" customHeight="1" spans="1:4">
      <c r="A822" s="325" t="s">
        <v>757</v>
      </c>
      <c r="B822" s="331">
        <f>SUM(B823:B847)</f>
        <v>12638</v>
      </c>
      <c r="C822" s="331">
        <f>SUM(C823:C847)</f>
        <v>8708</v>
      </c>
      <c r="D822" s="327">
        <f>C822/B822-1</f>
        <v>-0.310966925146384</v>
      </c>
    </row>
    <row r="823" s="113" customFormat="1" ht="25" customHeight="1" spans="1:4">
      <c r="A823" s="328" t="s">
        <v>166</v>
      </c>
      <c r="B823" s="345">
        <v>884</v>
      </c>
      <c r="C823" s="335">
        <v>884</v>
      </c>
      <c r="D823" s="339">
        <f>C823/B823-1</f>
        <v>0</v>
      </c>
    </row>
    <row r="824" s="113" customFormat="1" ht="25" customHeight="1" spans="1:4">
      <c r="A824" s="328" t="s">
        <v>167</v>
      </c>
      <c r="B824" s="345">
        <v>0</v>
      </c>
      <c r="C824" s="335"/>
      <c r="D824" s="339"/>
    </row>
    <row r="825" s="113" customFormat="1" ht="25" customHeight="1" spans="1:4">
      <c r="A825" s="328" t="s">
        <v>168</v>
      </c>
      <c r="B825" s="345">
        <v>0</v>
      </c>
      <c r="C825" s="335"/>
      <c r="D825" s="339"/>
    </row>
    <row r="826" s="113" customFormat="1" ht="25" customHeight="1" spans="1:4">
      <c r="A826" s="328" t="s">
        <v>175</v>
      </c>
      <c r="B826" s="345">
        <v>4442</v>
      </c>
      <c r="C826" s="335">
        <v>1942</v>
      </c>
      <c r="D826" s="339">
        <f>C826/B826-1</f>
        <v>-0.562809545249887</v>
      </c>
    </row>
    <row r="827" s="113" customFormat="1" ht="25" customHeight="1" spans="1:4">
      <c r="A827" s="328" t="s">
        <v>758</v>
      </c>
      <c r="B827" s="345">
        <v>0</v>
      </c>
      <c r="C827" s="335"/>
      <c r="D827" s="339"/>
    </row>
    <row r="828" s="113" customFormat="1" ht="25" customHeight="1" spans="1:4">
      <c r="A828" s="328" t="s">
        <v>759</v>
      </c>
      <c r="B828" s="345">
        <v>40</v>
      </c>
      <c r="C828" s="335">
        <v>40</v>
      </c>
      <c r="D828" s="339">
        <f>C828/B828-1</f>
        <v>0</v>
      </c>
    </row>
    <row r="829" s="113" customFormat="1" ht="25" customHeight="1" spans="1:4">
      <c r="A829" s="328" t="s">
        <v>760</v>
      </c>
      <c r="B829" s="345">
        <v>198</v>
      </c>
      <c r="C829" s="335">
        <v>198</v>
      </c>
      <c r="D829" s="339">
        <f>C829/B829-1</f>
        <v>0</v>
      </c>
    </row>
    <row r="830" s="113" customFormat="1" ht="25" customHeight="1" spans="1:4">
      <c r="A830" s="328" t="s">
        <v>761</v>
      </c>
      <c r="B830" s="345">
        <v>10</v>
      </c>
      <c r="C830" s="335">
        <v>10</v>
      </c>
      <c r="D830" s="339">
        <f>C830/B830-1</f>
        <v>0</v>
      </c>
    </row>
    <row r="831" s="113" customFormat="1" ht="25" customHeight="1" spans="1:4">
      <c r="A831" s="328" t="s">
        <v>762</v>
      </c>
      <c r="B831" s="345"/>
      <c r="C831" s="335"/>
      <c r="D831" s="339"/>
    </row>
    <row r="832" s="113" customFormat="1" ht="25" customHeight="1" spans="1:4">
      <c r="A832" s="328" t="s">
        <v>763</v>
      </c>
      <c r="B832" s="349">
        <v>3</v>
      </c>
      <c r="C832" s="338">
        <v>3</v>
      </c>
      <c r="D832" s="339">
        <f>C832/B832-1</f>
        <v>0</v>
      </c>
    </row>
    <row r="833" s="113" customFormat="1" ht="25" customHeight="1" spans="1:4">
      <c r="A833" s="328" t="s">
        <v>764</v>
      </c>
      <c r="B833" s="349">
        <v>0</v>
      </c>
      <c r="C833" s="338"/>
      <c r="D833" s="339"/>
    </row>
    <row r="834" s="113" customFormat="1" ht="25" customHeight="1" spans="1:4">
      <c r="A834" s="328" t="s">
        <v>765</v>
      </c>
      <c r="B834" s="349">
        <v>0</v>
      </c>
      <c r="C834" s="335"/>
      <c r="D834" s="339"/>
    </row>
    <row r="835" s="113" customFormat="1" ht="25" customHeight="1" spans="1:4">
      <c r="A835" s="328" t="s">
        <v>766</v>
      </c>
      <c r="B835" s="349">
        <v>120</v>
      </c>
      <c r="C835" s="335">
        <v>120</v>
      </c>
      <c r="D835" s="339">
        <f>C835/B835-1</f>
        <v>0</v>
      </c>
    </row>
    <row r="836" s="113" customFormat="1" ht="25" customHeight="1" spans="1:4">
      <c r="A836" s="328" t="s">
        <v>767</v>
      </c>
      <c r="B836" s="345"/>
      <c r="C836" s="335"/>
      <c r="D836" s="339"/>
    </row>
    <row r="837" s="113" customFormat="1" ht="25" customHeight="1" spans="1:4">
      <c r="A837" s="328" t="s">
        <v>768</v>
      </c>
      <c r="B837" s="345"/>
      <c r="C837" s="335"/>
      <c r="D837" s="339"/>
    </row>
    <row r="838" s="113" customFormat="1" ht="25" customHeight="1" spans="1:4">
      <c r="A838" s="328" t="s">
        <v>769</v>
      </c>
      <c r="B838" s="345">
        <v>205</v>
      </c>
      <c r="C838" s="335">
        <v>205</v>
      </c>
      <c r="D838" s="339">
        <f t="shared" ref="D838:D843" si="8">C838/B838-1</f>
        <v>0</v>
      </c>
    </row>
    <row r="839" s="113" customFormat="1" ht="25" customHeight="1" spans="1:4">
      <c r="A839" s="328" t="s">
        <v>770</v>
      </c>
      <c r="B839" s="345">
        <v>58</v>
      </c>
      <c r="C839" s="335">
        <v>58</v>
      </c>
      <c r="D839" s="339">
        <f t="shared" si="8"/>
        <v>0</v>
      </c>
    </row>
    <row r="840" s="113" customFormat="1" ht="25" customHeight="1" spans="1:4">
      <c r="A840" s="328" t="s">
        <v>771</v>
      </c>
      <c r="B840" s="345">
        <v>100</v>
      </c>
      <c r="C840" s="335">
        <v>100</v>
      </c>
      <c r="D840" s="339">
        <f t="shared" si="8"/>
        <v>0</v>
      </c>
    </row>
    <row r="841" s="113" customFormat="1" ht="25" customHeight="1" spans="1:4">
      <c r="A841" s="328" t="s">
        <v>772</v>
      </c>
      <c r="B841" s="345">
        <v>1900</v>
      </c>
      <c r="C841" s="335">
        <v>2100</v>
      </c>
      <c r="D841" s="339">
        <f t="shared" si="8"/>
        <v>0.105263157894737</v>
      </c>
    </row>
    <row r="842" s="113" customFormat="1" ht="25" customHeight="1" spans="1:4">
      <c r="A842" s="328" t="s">
        <v>773</v>
      </c>
      <c r="B842" s="345">
        <v>324</v>
      </c>
      <c r="C842" s="335">
        <v>324</v>
      </c>
      <c r="D842" s="339">
        <f t="shared" si="8"/>
        <v>0</v>
      </c>
    </row>
    <row r="843" s="113" customFormat="1" ht="25" customHeight="1" spans="1:4">
      <c r="A843" s="328" t="s">
        <v>774</v>
      </c>
      <c r="B843" s="345">
        <v>320</v>
      </c>
      <c r="C843" s="335">
        <v>320</v>
      </c>
      <c r="D843" s="339">
        <f t="shared" si="8"/>
        <v>0</v>
      </c>
    </row>
    <row r="844" s="113" customFormat="1" ht="25" customHeight="1" spans="1:4">
      <c r="A844" s="328" t="s">
        <v>775</v>
      </c>
      <c r="B844" s="345"/>
      <c r="C844" s="335"/>
      <c r="D844" s="339"/>
    </row>
    <row r="845" s="113" customFormat="1" ht="25" customHeight="1" spans="1:4">
      <c r="A845" s="328" t="s">
        <v>776</v>
      </c>
      <c r="B845" s="335">
        <v>221</v>
      </c>
      <c r="C845" s="335">
        <v>221</v>
      </c>
      <c r="D845" s="339">
        <f>C845/B845-1</f>
        <v>0</v>
      </c>
    </row>
    <row r="846" s="113" customFormat="1" ht="25" customHeight="1" spans="1:4">
      <c r="A846" s="328" t="s">
        <v>777</v>
      </c>
      <c r="B846" s="335"/>
      <c r="C846" s="335">
        <v>1370</v>
      </c>
      <c r="D846" s="339"/>
    </row>
    <row r="847" s="113" customFormat="1" ht="25" customHeight="1" spans="1:4">
      <c r="A847" s="328" t="s">
        <v>778</v>
      </c>
      <c r="B847" s="338">
        <v>3813</v>
      </c>
      <c r="C847" s="338">
        <v>813</v>
      </c>
      <c r="D847" s="339">
        <f>C847/B847-1</f>
        <v>-0.786782061369001</v>
      </c>
    </row>
    <row r="848" s="113" customFormat="1" ht="25" customHeight="1" spans="1:4">
      <c r="A848" s="325" t="s">
        <v>779</v>
      </c>
      <c r="B848" s="331">
        <f>SUM(B849:B872)</f>
        <v>9473</v>
      </c>
      <c r="C848" s="331">
        <f>SUM(C849:C872)</f>
        <v>7473</v>
      </c>
      <c r="D848" s="327">
        <f>C848/B848-1</f>
        <v>-0.211126359125937</v>
      </c>
    </row>
    <row r="849" s="113" customFormat="1" ht="25" customHeight="1" spans="1:4">
      <c r="A849" s="328" t="s">
        <v>166</v>
      </c>
      <c r="B849" s="335">
        <v>709</v>
      </c>
      <c r="C849" s="335">
        <v>709</v>
      </c>
      <c r="D849" s="339">
        <f>C849/B849-1</f>
        <v>0</v>
      </c>
    </row>
    <row r="850" s="113" customFormat="1" ht="25" customHeight="1" spans="1:4">
      <c r="A850" s="328" t="s">
        <v>167</v>
      </c>
      <c r="B850" s="335">
        <v>0</v>
      </c>
      <c r="C850" s="335">
        <v>0</v>
      </c>
      <c r="D850" s="339"/>
    </row>
    <row r="851" s="113" customFormat="1" ht="25" customHeight="1" spans="1:4">
      <c r="A851" s="328" t="s">
        <v>168</v>
      </c>
      <c r="B851" s="335">
        <v>0</v>
      </c>
      <c r="C851" s="335">
        <v>0</v>
      </c>
      <c r="D851" s="339"/>
    </row>
    <row r="852" s="113" customFormat="1" ht="25" customHeight="1" spans="1:4">
      <c r="A852" s="328" t="s">
        <v>780</v>
      </c>
      <c r="B852" s="335">
        <v>2646</v>
      </c>
      <c r="C852" s="335">
        <v>1646</v>
      </c>
      <c r="D852" s="339">
        <f>C852/B852-1</f>
        <v>-0.377928949357521</v>
      </c>
    </row>
    <row r="853" s="113" customFormat="1" ht="25" customHeight="1" spans="1:4">
      <c r="A853" s="328" t="s">
        <v>781</v>
      </c>
      <c r="B853" s="338">
        <v>59</v>
      </c>
      <c r="C853" s="338">
        <v>59</v>
      </c>
      <c r="D853" s="339">
        <f>C853/B853-1</f>
        <v>0</v>
      </c>
    </row>
    <row r="854" s="113" customFormat="1" ht="25" customHeight="1" spans="1:4">
      <c r="A854" s="328" t="s">
        <v>782</v>
      </c>
      <c r="B854" s="338">
        <v>0</v>
      </c>
      <c r="C854" s="338">
        <v>0</v>
      </c>
      <c r="D854" s="339"/>
    </row>
    <row r="855" s="113" customFormat="1" ht="25" customHeight="1" spans="1:4">
      <c r="A855" s="328" t="s">
        <v>783</v>
      </c>
      <c r="B855" s="335">
        <v>254</v>
      </c>
      <c r="C855" s="335">
        <v>254</v>
      </c>
      <c r="D855" s="339">
        <f>C855/B855-1</f>
        <v>0</v>
      </c>
    </row>
    <row r="856" s="113" customFormat="1" ht="25" customHeight="1" spans="1:4">
      <c r="A856" s="328" t="s">
        <v>784</v>
      </c>
      <c r="B856" s="335">
        <v>1295</v>
      </c>
      <c r="C856" s="335">
        <v>1295</v>
      </c>
      <c r="D856" s="339">
        <f>C856/B856-1</f>
        <v>0</v>
      </c>
    </row>
    <row r="857" s="113" customFormat="1" ht="25" customHeight="1" spans="1:4">
      <c r="A857" s="328" t="s">
        <v>785</v>
      </c>
      <c r="B857" s="335">
        <v>969</v>
      </c>
      <c r="C857" s="335">
        <v>969</v>
      </c>
      <c r="D857" s="339">
        <f>C857/B857-1</f>
        <v>0</v>
      </c>
    </row>
    <row r="858" s="113" customFormat="1" ht="25" customHeight="1" spans="1:4">
      <c r="A858" s="328" t="s">
        <v>786</v>
      </c>
      <c r="B858" s="335">
        <v>0</v>
      </c>
      <c r="C858" s="335">
        <v>0</v>
      </c>
      <c r="D858" s="339"/>
    </row>
    <row r="859" s="113" customFormat="1" ht="25" customHeight="1" spans="1:4">
      <c r="A859" s="328" t="s">
        <v>787</v>
      </c>
      <c r="B859" s="335">
        <v>0</v>
      </c>
      <c r="C859" s="335">
        <v>0</v>
      </c>
      <c r="D859" s="339"/>
    </row>
    <row r="860" s="113" customFormat="1" ht="25" customHeight="1" spans="1:4">
      <c r="A860" s="328" t="s">
        <v>788</v>
      </c>
      <c r="B860" s="335">
        <v>1041</v>
      </c>
      <c r="C860" s="335">
        <v>1041</v>
      </c>
      <c r="D860" s="339">
        <f>C860/B860-1</f>
        <v>0</v>
      </c>
    </row>
    <row r="861" s="113" customFormat="1" ht="25" customHeight="1" spans="1:4">
      <c r="A861" s="328" t="s">
        <v>789</v>
      </c>
      <c r="B861" s="335">
        <v>0</v>
      </c>
      <c r="C861" s="335">
        <v>0</v>
      </c>
      <c r="D861" s="339"/>
    </row>
    <row r="862" s="113" customFormat="1" ht="25" customHeight="1" spans="1:4">
      <c r="A862" s="328" t="s">
        <v>790</v>
      </c>
      <c r="B862" s="335">
        <v>0</v>
      </c>
      <c r="C862" s="335">
        <v>0</v>
      </c>
      <c r="D862" s="339"/>
    </row>
    <row r="863" s="113" customFormat="1" ht="25" customHeight="1" spans="1:4">
      <c r="A863" s="328" t="s">
        <v>791</v>
      </c>
      <c r="B863" s="335">
        <v>0</v>
      </c>
      <c r="C863" s="335">
        <v>0</v>
      </c>
      <c r="D863" s="339"/>
    </row>
    <row r="864" s="113" customFormat="1" ht="25" customHeight="1" spans="1:4">
      <c r="A864" s="328" t="s">
        <v>792</v>
      </c>
      <c r="B864" s="335">
        <v>0</v>
      </c>
      <c r="C864" s="335">
        <v>0</v>
      </c>
      <c r="D864" s="339"/>
    </row>
    <row r="865" s="113" customFormat="1" ht="25" customHeight="1" spans="1:4">
      <c r="A865" s="328" t="s">
        <v>793</v>
      </c>
      <c r="B865" s="335">
        <v>0</v>
      </c>
      <c r="C865" s="335">
        <v>0</v>
      </c>
      <c r="D865" s="339"/>
    </row>
    <row r="866" s="113" customFormat="1" ht="25" customHeight="1" spans="1:4">
      <c r="A866" s="328" t="s">
        <v>794</v>
      </c>
      <c r="B866" s="335">
        <v>4</v>
      </c>
      <c r="C866" s="335">
        <v>4</v>
      </c>
      <c r="D866" s="339">
        <f>C866/B866-1</f>
        <v>0</v>
      </c>
    </row>
    <row r="867" s="113" customFormat="1" ht="25" customHeight="1" spans="1:4">
      <c r="A867" s="328" t="s">
        <v>795</v>
      </c>
      <c r="B867" s="335">
        <v>0</v>
      </c>
      <c r="C867" s="335">
        <v>0</v>
      </c>
      <c r="D867" s="339"/>
    </row>
    <row r="868" s="113" customFormat="1" ht="25" customHeight="1" spans="1:4">
      <c r="A868" s="328" t="s">
        <v>796</v>
      </c>
      <c r="B868" s="335">
        <v>541</v>
      </c>
      <c r="C868" s="335">
        <v>541</v>
      </c>
      <c r="D868" s="339">
        <f>C868/B868-1</f>
        <v>0</v>
      </c>
    </row>
    <row r="869" s="113" customFormat="1" ht="25" customHeight="1" spans="1:4">
      <c r="A869" s="328" t="s">
        <v>797</v>
      </c>
      <c r="B869" s="335">
        <v>0</v>
      </c>
      <c r="C869" s="335">
        <v>0</v>
      </c>
      <c r="D869" s="339"/>
    </row>
    <row r="870" s="113" customFormat="1" ht="25" customHeight="1" spans="1:4">
      <c r="A870" s="328" t="s">
        <v>798</v>
      </c>
      <c r="B870" s="335">
        <v>0</v>
      </c>
      <c r="C870" s="335">
        <v>0</v>
      </c>
      <c r="D870" s="339"/>
    </row>
    <row r="871" s="113" customFormat="1" ht="25" customHeight="1" spans="1:4">
      <c r="A871" s="328" t="s">
        <v>764</v>
      </c>
      <c r="B871" s="335">
        <v>0</v>
      </c>
      <c r="C871" s="335">
        <v>0</v>
      </c>
      <c r="D871" s="339"/>
    </row>
    <row r="872" s="113" customFormat="1" ht="25" customHeight="1" spans="1:4">
      <c r="A872" s="328" t="s">
        <v>799</v>
      </c>
      <c r="B872" s="335">
        <v>1955</v>
      </c>
      <c r="C872" s="335">
        <v>955</v>
      </c>
      <c r="D872" s="339">
        <f>C872/B872-1</f>
        <v>-0.51150895140665</v>
      </c>
    </row>
    <row r="873" s="113" customFormat="1" ht="25" customHeight="1" spans="1:4">
      <c r="A873" s="325" t="s">
        <v>800</v>
      </c>
      <c r="B873" s="331">
        <f>SUM(B874:B900)</f>
        <v>9455</v>
      </c>
      <c r="C873" s="331">
        <f>SUM(C874:C900)</f>
        <v>4555</v>
      </c>
      <c r="D873" s="327">
        <f>C873/B873-1</f>
        <v>-0.518244315177155</v>
      </c>
    </row>
    <row r="874" s="113" customFormat="1" ht="25" customHeight="1" spans="1:4">
      <c r="A874" s="328" t="s">
        <v>166</v>
      </c>
      <c r="B874" s="335">
        <v>769</v>
      </c>
      <c r="C874" s="335">
        <v>769</v>
      </c>
      <c r="D874" s="339">
        <f>C874/B874-1</f>
        <v>0</v>
      </c>
    </row>
    <row r="875" s="113" customFormat="1" ht="25" customHeight="1" spans="1:4">
      <c r="A875" s="328" t="s">
        <v>167</v>
      </c>
      <c r="B875" s="335">
        <v>0</v>
      </c>
      <c r="C875" s="335">
        <v>0</v>
      </c>
      <c r="D875" s="339"/>
    </row>
    <row r="876" s="113" customFormat="1" ht="25" customHeight="1" spans="1:4">
      <c r="A876" s="328" t="s">
        <v>168</v>
      </c>
      <c r="B876" s="335">
        <v>0</v>
      </c>
      <c r="C876" s="335">
        <v>0</v>
      </c>
      <c r="D876" s="339"/>
    </row>
    <row r="877" s="113" customFormat="1" ht="25" customHeight="1" spans="1:4">
      <c r="A877" s="328" t="s">
        <v>801</v>
      </c>
      <c r="B877" s="335">
        <v>0</v>
      </c>
      <c r="C877" s="335">
        <v>0</v>
      </c>
      <c r="D877" s="339"/>
    </row>
    <row r="878" s="113" customFormat="1" ht="25" customHeight="1" spans="1:4">
      <c r="A878" s="328" t="s">
        <v>802</v>
      </c>
      <c r="B878" s="335">
        <v>3695</v>
      </c>
      <c r="C878" s="335">
        <v>795</v>
      </c>
      <c r="D878" s="339">
        <f>C878/B878-1</f>
        <v>-0.784844384303112</v>
      </c>
    </row>
    <row r="879" s="113" customFormat="1" ht="25" customHeight="1" spans="1:4">
      <c r="A879" s="328" t="s">
        <v>803</v>
      </c>
      <c r="B879" s="335">
        <v>370</v>
      </c>
      <c r="C879" s="335">
        <v>370</v>
      </c>
      <c r="D879" s="339">
        <f>C879/B879-1</f>
        <v>0</v>
      </c>
    </row>
    <row r="880" s="113" customFormat="1" ht="25" customHeight="1" spans="1:4">
      <c r="A880" s="328" t="s">
        <v>804</v>
      </c>
      <c r="B880" s="338">
        <v>0</v>
      </c>
      <c r="C880" s="338">
        <v>0</v>
      </c>
      <c r="D880" s="339"/>
    </row>
    <row r="881" s="113" customFormat="1" ht="25" customHeight="1" spans="1:4">
      <c r="A881" s="328" t="s">
        <v>805</v>
      </c>
      <c r="B881" s="335">
        <v>0</v>
      </c>
      <c r="C881" s="335">
        <v>0</v>
      </c>
      <c r="D881" s="339"/>
    </row>
    <row r="882" s="113" customFormat="1" ht="25" customHeight="1" spans="1:4">
      <c r="A882" s="328" t="s">
        <v>806</v>
      </c>
      <c r="B882" s="335">
        <v>0</v>
      </c>
      <c r="C882" s="335">
        <v>0</v>
      </c>
      <c r="D882" s="339"/>
    </row>
    <row r="883" s="113" customFormat="1" ht="25" customHeight="1" spans="1:4">
      <c r="A883" s="328" t="s">
        <v>807</v>
      </c>
      <c r="B883" s="335">
        <v>5</v>
      </c>
      <c r="C883" s="335">
        <v>5</v>
      </c>
      <c r="D883" s="339">
        <f>C883/B883-1</f>
        <v>0</v>
      </c>
    </row>
    <row r="884" s="113" customFormat="1" ht="25" customHeight="1" spans="1:4">
      <c r="A884" s="328" t="s">
        <v>808</v>
      </c>
      <c r="B884" s="335">
        <v>663</v>
      </c>
      <c r="C884" s="335">
        <v>663</v>
      </c>
      <c r="D884" s="339">
        <f>C884/B884-1</f>
        <v>0</v>
      </c>
    </row>
    <row r="885" s="113" customFormat="1" ht="25" customHeight="1" spans="1:4">
      <c r="A885" s="328" t="s">
        <v>809</v>
      </c>
      <c r="B885" s="335">
        <v>0</v>
      </c>
      <c r="C885" s="335">
        <v>0</v>
      </c>
      <c r="D885" s="339"/>
    </row>
    <row r="886" s="113" customFormat="1" ht="25" customHeight="1" spans="1:4">
      <c r="A886" s="328" t="s">
        <v>810</v>
      </c>
      <c r="B886" s="335">
        <v>0</v>
      </c>
      <c r="C886" s="335">
        <v>0</v>
      </c>
      <c r="D886" s="339"/>
    </row>
    <row r="887" s="113" customFormat="1" ht="25" customHeight="1" spans="1:4">
      <c r="A887" s="328" t="s">
        <v>811</v>
      </c>
      <c r="B887" s="335">
        <v>30</v>
      </c>
      <c r="C887" s="335">
        <v>30</v>
      </c>
      <c r="D887" s="339">
        <f>C887/B887-1</f>
        <v>0</v>
      </c>
    </row>
    <row r="888" s="113" customFormat="1" ht="25" customHeight="1" spans="1:4">
      <c r="A888" s="328" t="s">
        <v>812</v>
      </c>
      <c r="B888" s="335">
        <v>470</v>
      </c>
      <c r="C888" s="335">
        <v>470</v>
      </c>
      <c r="D888" s="339">
        <f>C888/B888-1</f>
        <v>0</v>
      </c>
    </row>
    <row r="889" s="113" customFormat="1" ht="25" customHeight="1" spans="1:4">
      <c r="A889" s="328" t="s">
        <v>813</v>
      </c>
      <c r="B889" s="335">
        <v>48</v>
      </c>
      <c r="C889" s="335">
        <v>48</v>
      </c>
      <c r="D889" s="339">
        <f>C889/B889-1</f>
        <v>0</v>
      </c>
    </row>
    <row r="890" s="113" customFormat="1" ht="25" customHeight="1" spans="1:4">
      <c r="A890" s="328" t="s">
        <v>814</v>
      </c>
      <c r="B890" s="335"/>
      <c r="C890" s="335"/>
      <c r="D890" s="339"/>
    </row>
    <row r="891" s="113" customFormat="1" ht="25" customHeight="1" spans="1:4">
      <c r="A891" s="328" t="s">
        <v>815</v>
      </c>
      <c r="B891" s="335"/>
      <c r="C891" s="335"/>
      <c r="D891" s="339"/>
    </row>
    <row r="892" s="113" customFormat="1" ht="25" customHeight="1" spans="1:4">
      <c r="A892" s="328" t="s">
        <v>816</v>
      </c>
      <c r="B892" s="335"/>
      <c r="C892" s="335"/>
      <c r="D892" s="339"/>
    </row>
    <row r="893" s="113" customFormat="1" ht="41" customHeight="1" spans="1:4">
      <c r="A893" s="328" t="s">
        <v>817</v>
      </c>
      <c r="B893" s="335"/>
      <c r="C893" s="335"/>
      <c r="D893" s="339"/>
    </row>
    <row r="894" s="113" customFormat="1" ht="25" customHeight="1" spans="1:4">
      <c r="A894" s="328" t="s">
        <v>818</v>
      </c>
      <c r="B894" s="335"/>
      <c r="C894" s="335"/>
      <c r="D894" s="339"/>
    </row>
    <row r="895" s="113" customFormat="1" ht="25" customHeight="1" spans="1:4">
      <c r="A895" s="328" t="s">
        <v>792</v>
      </c>
      <c r="B895" s="335"/>
      <c r="C895" s="335"/>
      <c r="D895" s="339"/>
    </row>
    <row r="896" s="113" customFormat="1" ht="25" customHeight="1" spans="1:4">
      <c r="A896" s="328" t="s">
        <v>819</v>
      </c>
      <c r="B896" s="335"/>
      <c r="C896" s="335"/>
      <c r="D896" s="339"/>
    </row>
    <row r="897" s="113" customFormat="1" ht="25" customHeight="1" spans="1:4">
      <c r="A897" s="328" t="s">
        <v>820</v>
      </c>
      <c r="B897" s="335">
        <v>1362</v>
      </c>
      <c r="C897" s="335">
        <v>1362</v>
      </c>
      <c r="D897" s="339">
        <f>C897/B897-1</f>
        <v>0</v>
      </c>
    </row>
    <row r="898" s="113" customFormat="1" ht="25" customHeight="1" spans="1:4">
      <c r="A898" s="328" t="s">
        <v>821</v>
      </c>
      <c r="B898" s="335"/>
      <c r="C898" s="335"/>
      <c r="D898" s="339"/>
    </row>
    <row r="899" s="113" customFormat="1" ht="25" customHeight="1" spans="1:4">
      <c r="A899" s="328" t="s">
        <v>822</v>
      </c>
      <c r="B899" s="335"/>
      <c r="C899" s="335"/>
      <c r="D899" s="339"/>
    </row>
    <row r="900" s="113" customFormat="1" ht="25" customHeight="1" spans="1:4">
      <c r="A900" s="328" t="s">
        <v>823</v>
      </c>
      <c r="B900" s="335">
        <v>2043</v>
      </c>
      <c r="C900" s="335">
        <v>43</v>
      </c>
      <c r="D900" s="339">
        <f>C900/B900-1</f>
        <v>-0.978952520802741</v>
      </c>
    </row>
    <row r="901" s="113" customFormat="1" ht="25" customHeight="1" spans="1:4">
      <c r="A901" s="325" t="s">
        <v>824</v>
      </c>
      <c r="B901" s="331">
        <f>SUM(B902:B911)</f>
        <v>24447</v>
      </c>
      <c r="C901" s="331">
        <f>SUM(C902:C911)</f>
        <v>20047</v>
      </c>
      <c r="D901" s="327">
        <f>C901/B901-1</f>
        <v>-0.179981183785332</v>
      </c>
    </row>
    <row r="902" s="113" customFormat="1" ht="25" customHeight="1" spans="1:4">
      <c r="A902" s="328" t="s">
        <v>166</v>
      </c>
      <c r="B902" s="343">
        <v>468</v>
      </c>
      <c r="C902" s="343">
        <v>468</v>
      </c>
      <c r="D902" s="339">
        <f>C902/B902-1</f>
        <v>0</v>
      </c>
    </row>
    <row r="903" s="113" customFormat="1" ht="25" customHeight="1" spans="1:4">
      <c r="A903" s="328" t="s">
        <v>167</v>
      </c>
      <c r="B903" s="335"/>
      <c r="C903" s="335"/>
      <c r="D903" s="339"/>
    </row>
    <row r="904" s="113" customFormat="1" ht="25" customHeight="1" spans="1:4">
      <c r="A904" s="328" t="s">
        <v>168</v>
      </c>
      <c r="B904" s="335"/>
      <c r="C904" s="335"/>
      <c r="D904" s="339"/>
    </row>
    <row r="905" s="113" customFormat="1" ht="25" customHeight="1" spans="1:4">
      <c r="A905" s="328" t="s">
        <v>825</v>
      </c>
      <c r="B905" s="345">
        <v>14084</v>
      </c>
      <c r="C905" s="344">
        <v>9584</v>
      </c>
      <c r="D905" s="339">
        <f>C905/B905-1</f>
        <v>-0.319511502414087</v>
      </c>
    </row>
    <row r="906" s="113" customFormat="1" ht="25" customHeight="1" spans="1:4">
      <c r="A906" s="328" t="s">
        <v>826</v>
      </c>
      <c r="B906" s="344">
        <v>5753</v>
      </c>
      <c r="C906" s="344">
        <v>5753</v>
      </c>
      <c r="D906" s="339">
        <f>C906/B906-1</f>
        <v>0</v>
      </c>
    </row>
    <row r="907" s="113" customFormat="1" ht="25" customHeight="1" spans="1:4">
      <c r="A907" s="328" t="s">
        <v>827</v>
      </c>
      <c r="B907" s="343">
        <v>10</v>
      </c>
      <c r="C907" s="343">
        <v>10</v>
      </c>
      <c r="D907" s="339">
        <f>C907/B907-1</f>
        <v>0</v>
      </c>
    </row>
    <row r="908" s="113" customFormat="1" ht="25" customHeight="1" spans="1:4">
      <c r="A908" s="328" t="s">
        <v>828</v>
      </c>
      <c r="B908" s="344">
        <v>1211</v>
      </c>
      <c r="C908" s="344">
        <v>1211</v>
      </c>
      <c r="D908" s="339">
        <f>C908/B908-1</f>
        <v>0</v>
      </c>
    </row>
    <row r="909" s="113" customFormat="1" ht="25" customHeight="1" spans="1:4">
      <c r="A909" s="328" t="s">
        <v>829</v>
      </c>
      <c r="B909" s="335"/>
      <c r="C909" s="335"/>
      <c r="D909" s="339"/>
    </row>
    <row r="910" s="113" customFormat="1" ht="25" customHeight="1" spans="1:4">
      <c r="A910" s="328" t="s">
        <v>830</v>
      </c>
      <c r="B910" s="335"/>
      <c r="C910" s="335"/>
      <c r="D910" s="339"/>
    </row>
    <row r="911" s="113" customFormat="1" ht="25" customHeight="1" spans="1:4">
      <c r="A911" s="328" t="s">
        <v>831</v>
      </c>
      <c r="B911" s="344">
        <v>2921</v>
      </c>
      <c r="C911" s="344">
        <v>3021</v>
      </c>
      <c r="D911" s="339">
        <f>C911/B911-1</f>
        <v>0.0342348510783979</v>
      </c>
    </row>
    <row r="912" s="113" customFormat="1" ht="25" customHeight="1" spans="1:4">
      <c r="A912" s="325" t="s">
        <v>832</v>
      </c>
      <c r="B912" s="331">
        <f>B913+B915</f>
        <v>4083</v>
      </c>
      <c r="C912" s="331">
        <f>C913+C915</f>
        <v>4083</v>
      </c>
      <c r="D912" s="327">
        <f>C912/B912-1</f>
        <v>0</v>
      </c>
    </row>
    <row r="913" s="113" customFormat="1" ht="25" customHeight="1" spans="1:4">
      <c r="A913" s="328" t="s">
        <v>833</v>
      </c>
      <c r="B913" s="335">
        <v>15</v>
      </c>
      <c r="C913" s="335">
        <v>15</v>
      </c>
      <c r="D913" s="339">
        <f>C913/B913-1</f>
        <v>0</v>
      </c>
    </row>
    <row r="914" s="113" customFormat="1" ht="25" customHeight="1" spans="1:4">
      <c r="A914" s="328" t="s">
        <v>834</v>
      </c>
      <c r="B914" s="335"/>
      <c r="C914" s="335"/>
      <c r="D914" s="339"/>
    </row>
    <row r="915" s="113" customFormat="1" ht="25" customHeight="1" spans="1:4">
      <c r="A915" s="328" t="s">
        <v>835</v>
      </c>
      <c r="B915" s="335">
        <v>4068</v>
      </c>
      <c r="C915" s="335">
        <v>4068</v>
      </c>
      <c r="D915" s="339">
        <f>C915/B915-1</f>
        <v>0</v>
      </c>
    </row>
    <row r="916" s="113" customFormat="1" ht="25" customHeight="1" spans="1:4">
      <c r="A916" s="328" t="s">
        <v>836</v>
      </c>
      <c r="B916" s="335"/>
      <c r="C916" s="335"/>
      <c r="D916" s="339"/>
    </row>
    <row r="917" s="113" customFormat="1" ht="25" customHeight="1" spans="1:4">
      <c r="A917" s="328" t="s">
        <v>837</v>
      </c>
      <c r="B917" s="335"/>
      <c r="C917" s="335"/>
      <c r="D917" s="339"/>
    </row>
    <row r="918" s="113" customFormat="1" ht="25" customHeight="1" spans="1:4">
      <c r="A918" s="328" t="s">
        <v>838</v>
      </c>
      <c r="B918" s="335"/>
      <c r="C918" s="335"/>
      <c r="D918" s="339"/>
    </row>
    <row r="919" s="113" customFormat="1" ht="25" customHeight="1" spans="1:4">
      <c r="A919" s="325" t="s">
        <v>839</v>
      </c>
      <c r="B919" s="331">
        <f>SUM(B922:B923)</f>
        <v>843</v>
      </c>
      <c r="C919" s="331">
        <f>SUM(C922:C923)</f>
        <v>843</v>
      </c>
      <c r="D919" s="327">
        <f>C919/B919-1</f>
        <v>0</v>
      </c>
    </row>
    <row r="920" s="113" customFormat="1" ht="25" customHeight="1" spans="1:4">
      <c r="A920" s="328" t="s">
        <v>840</v>
      </c>
      <c r="B920" s="335"/>
      <c r="C920" s="335"/>
      <c r="D920" s="339"/>
    </row>
    <row r="921" s="113" customFormat="1" ht="25" customHeight="1" spans="1:4">
      <c r="A921" s="328" t="s">
        <v>841</v>
      </c>
      <c r="B921" s="338"/>
      <c r="C921" s="338"/>
      <c r="D921" s="339"/>
    </row>
    <row r="922" s="113" customFormat="1" ht="25" customHeight="1" spans="1:4">
      <c r="A922" s="328" t="s">
        <v>842</v>
      </c>
      <c r="B922" s="343">
        <v>233</v>
      </c>
      <c r="C922" s="343">
        <v>233</v>
      </c>
      <c r="D922" s="339">
        <f>C922/B922-1</f>
        <v>0</v>
      </c>
    </row>
    <row r="923" s="113" customFormat="1" ht="25" customHeight="1" spans="1:4">
      <c r="A923" s="328" t="s">
        <v>843</v>
      </c>
      <c r="B923" s="343">
        <v>610</v>
      </c>
      <c r="C923" s="343">
        <v>610</v>
      </c>
      <c r="D923" s="339">
        <f>C923/B923-1</f>
        <v>0</v>
      </c>
    </row>
    <row r="924" s="113" customFormat="1" ht="25" customHeight="1" spans="1:4">
      <c r="A924" s="328" t="s">
        <v>844</v>
      </c>
      <c r="B924" s="335"/>
      <c r="C924" s="335"/>
      <c r="D924" s="339"/>
    </row>
    <row r="925" s="113" customFormat="1" ht="25" customHeight="1" spans="1:4">
      <c r="A925" s="328" t="s">
        <v>845</v>
      </c>
      <c r="B925" s="335"/>
      <c r="C925" s="335"/>
      <c r="D925" s="339"/>
    </row>
    <row r="926" s="113" customFormat="1" ht="25" customHeight="1" spans="1:4">
      <c r="A926" s="325" t="s">
        <v>846</v>
      </c>
      <c r="B926" s="331"/>
      <c r="C926" s="331"/>
      <c r="D926" s="327"/>
    </row>
    <row r="927" s="113" customFormat="1" ht="25" customHeight="1" spans="1:4">
      <c r="A927" s="328" t="s">
        <v>847</v>
      </c>
      <c r="B927" s="335"/>
      <c r="C927" s="335"/>
      <c r="D927" s="339"/>
    </row>
    <row r="928" s="113" customFormat="1" ht="25" customHeight="1" spans="1:4">
      <c r="A928" s="328" t="s">
        <v>848</v>
      </c>
      <c r="B928" s="335"/>
      <c r="C928" s="335"/>
      <c r="D928" s="339"/>
    </row>
    <row r="929" s="113" customFormat="1" ht="25" customHeight="1" spans="1:4">
      <c r="A929" s="325" t="s">
        <v>849</v>
      </c>
      <c r="B929" s="331">
        <f>B931</f>
        <v>4845</v>
      </c>
      <c r="C929" s="331">
        <f>C931</f>
        <v>1175</v>
      </c>
      <c r="D929" s="327">
        <f>C929/B929-1</f>
        <v>-0.757481940144479</v>
      </c>
    </row>
    <row r="930" s="113" customFormat="1" ht="25" customHeight="1" spans="1:4">
      <c r="A930" s="328" t="s">
        <v>850</v>
      </c>
      <c r="B930" s="335"/>
      <c r="C930" s="335"/>
      <c r="D930" s="339"/>
    </row>
    <row r="931" s="113" customFormat="1" ht="25" customHeight="1" spans="1:4">
      <c r="A931" s="328" t="s">
        <v>851</v>
      </c>
      <c r="B931" s="345">
        <f>3175+1670</f>
        <v>4845</v>
      </c>
      <c r="C931" s="344">
        <v>1175</v>
      </c>
      <c r="D931" s="339">
        <f>C931/B931-1</f>
        <v>-0.757481940144479</v>
      </c>
    </row>
    <row r="932" s="113" customFormat="1" ht="25" customHeight="1" spans="1:4">
      <c r="A932" s="325" t="s">
        <v>304</v>
      </c>
      <c r="B932" s="331"/>
      <c r="C932" s="331"/>
      <c r="D932" s="327"/>
    </row>
    <row r="933" s="113" customFormat="1" ht="46" customHeight="1" spans="1:4">
      <c r="A933" s="325" t="s">
        <v>852</v>
      </c>
      <c r="B933" s="331"/>
      <c r="C933" s="331"/>
      <c r="D933" s="327"/>
    </row>
    <row r="934" s="113" customFormat="1" ht="25" customHeight="1" spans="1:4">
      <c r="A934" s="325" t="s">
        <v>137</v>
      </c>
      <c r="B934" s="326">
        <f>B935+B968+B978+B990</f>
        <v>7452</v>
      </c>
      <c r="C934" s="326">
        <f>C935+C968+C978+C990</f>
        <v>7544</v>
      </c>
      <c r="D934" s="327">
        <f>C934/B934-1</f>
        <v>0.0123456790123457</v>
      </c>
    </row>
    <row r="935" s="113" customFormat="1" ht="25" customHeight="1" spans="1:4">
      <c r="A935" s="325" t="s">
        <v>853</v>
      </c>
      <c r="B935" s="331">
        <f>SUM(B936:B957)</f>
        <v>3241</v>
      </c>
      <c r="C935" s="331">
        <f>SUM(C936:C957)</f>
        <v>3332</v>
      </c>
      <c r="D935" s="327">
        <f>C935/B935-1</f>
        <v>0.0280777537796977</v>
      </c>
    </row>
    <row r="936" s="113" customFormat="1" ht="25" customHeight="1" spans="1:4">
      <c r="A936" s="328" t="s">
        <v>166</v>
      </c>
      <c r="B936" s="343">
        <v>349</v>
      </c>
      <c r="C936" s="343">
        <v>349</v>
      </c>
      <c r="D936" s="339">
        <f>C936/B936-1</f>
        <v>0</v>
      </c>
    </row>
    <row r="937" s="113" customFormat="1" ht="25" customHeight="1" spans="1:4">
      <c r="A937" s="328" t="s">
        <v>167</v>
      </c>
      <c r="B937" s="335"/>
      <c r="C937" s="335"/>
      <c r="D937" s="339"/>
    </row>
    <row r="938" s="113" customFormat="1" ht="25" customHeight="1" spans="1:4">
      <c r="A938" s="328" t="s">
        <v>168</v>
      </c>
      <c r="B938" s="335"/>
      <c r="C938" s="335"/>
      <c r="D938" s="339"/>
    </row>
    <row r="939" s="113" customFormat="1" ht="25" customHeight="1" spans="1:4">
      <c r="A939" s="328" t="s">
        <v>854</v>
      </c>
      <c r="B939" s="335"/>
      <c r="C939" s="335"/>
      <c r="D939" s="339"/>
    </row>
    <row r="940" s="113" customFormat="1" ht="25" customHeight="1" spans="1:4">
      <c r="A940" s="328" t="s">
        <v>855</v>
      </c>
      <c r="B940" s="344">
        <v>1739</v>
      </c>
      <c r="C940" s="344">
        <v>1739</v>
      </c>
      <c r="D940" s="339">
        <f>C940/B940-1</f>
        <v>0</v>
      </c>
    </row>
    <row r="941" s="113" customFormat="1" ht="25" customHeight="1" spans="1:4">
      <c r="A941" s="328" t="s">
        <v>856</v>
      </c>
      <c r="B941" s="335"/>
      <c r="C941" s="335"/>
      <c r="D941" s="339"/>
    </row>
    <row r="942" s="113" customFormat="1" ht="25" customHeight="1" spans="1:4">
      <c r="A942" s="328" t="s">
        <v>857</v>
      </c>
      <c r="B942" s="335"/>
      <c r="C942" s="335"/>
      <c r="D942" s="339"/>
    </row>
    <row r="943" s="113" customFormat="1" ht="25" customHeight="1" spans="1:4">
      <c r="A943" s="328" t="s">
        <v>858</v>
      </c>
      <c r="B943" s="335"/>
      <c r="C943" s="335"/>
      <c r="D943" s="339"/>
    </row>
    <row r="944" s="113" customFormat="1" ht="25" customHeight="1" spans="1:4">
      <c r="A944" s="328" t="s">
        <v>859</v>
      </c>
      <c r="B944" s="335"/>
      <c r="C944" s="335"/>
      <c r="D944" s="339"/>
    </row>
    <row r="945" s="113" customFormat="1" ht="25" customHeight="1" spans="1:4">
      <c r="A945" s="328" t="s">
        <v>860</v>
      </c>
      <c r="B945" s="338"/>
      <c r="C945" s="338"/>
      <c r="D945" s="339"/>
    </row>
    <row r="946" s="113" customFormat="1" ht="25" customHeight="1" spans="1:4">
      <c r="A946" s="328" t="s">
        <v>861</v>
      </c>
      <c r="B946" s="335"/>
      <c r="C946" s="335"/>
      <c r="D946" s="339"/>
    </row>
    <row r="947" s="113" customFormat="1" ht="25" customHeight="1" spans="1:4">
      <c r="A947" s="328" t="s">
        <v>862</v>
      </c>
      <c r="B947" s="335"/>
      <c r="C947" s="335"/>
      <c r="D947" s="339"/>
    </row>
    <row r="948" s="113" customFormat="1" ht="25" customHeight="1" spans="1:4">
      <c r="A948" s="328" t="s">
        <v>863</v>
      </c>
      <c r="B948" s="335"/>
      <c r="C948" s="335"/>
      <c r="D948" s="339"/>
    </row>
    <row r="949" s="113" customFormat="1" ht="25" customHeight="1" spans="1:4">
      <c r="A949" s="328" t="s">
        <v>864</v>
      </c>
      <c r="B949" s="335"/>
      <c r="C949" s="335"/>
      <c r="D949" s="339"/>
    </row>
    <row r="950" s="113" customFormat="1" ht="25" customHeight="1" spans="1:4">
      <c r="A950" s="328" t="s">
        <v>865</v>
      </c>
      <c r="B950" s="335"/>
      <c r="C950" s="335"/>
      <c r="D950" s="339"/>
    </row>
    <row r="951" s="113" customFormat="1" ht="25" customHeight="1" spans="1:4">
      <c r="A951" s="328" t="s">
        <v>866</v>
      </c>
      <c r="B951" s="338"/>
      <c r="C951" s="338"/>
      <c r="D951" s="339"/>
    </row>
    <row r="952" s="113" customFormat="1" ht="25" customHeight="1" spans="1:4">
      <c r="A952" s="328" t="s">
        <v>867</v>
      </c>
      <c r="B952" s="335"/>
      <c r="C952" s="335"/>
      <c r="D952" s="339"/>
    </row>
    <row r="953" s="113" customFormat="1" ht="25" customHeight="1" spans="1:4">
      <c r="A953" s="328" t="s">
        <v>868</v>
      </c>
      <c r="B953" s="335"/>
      <c r="C953" s="335"/>
      <c r="D953" s="339"/>
    </row>
    <row r="954" s="113" customFormat="1" ht="25" customHeight="1" spans="1:4">
      <c r="A954" s="328" t="s">
        <v>869</v>
      </c>
      <c r="B954" s="335"/>
      <c r="C954" s="335"/>
      <c r="D954" s="339"/>
    </row>
    <row r="955" s="113" customFormat="1" ht="25" customHeight="1" spans="1:4">
      <c r="A955" s="328" t="s">
        <v>870</v>
      </c>
      <c r="B955" s="335"/>
      <c r="C955" s="335"/>
      <c r="D955" s="339"/>
    </row>
    <row r="956" s="113" customFormat="1" ht="42" customHeight="1" spans="1:4">
      <c r="A956" s="328" t="s">
        <v>871</v>
      </c>
      <c r="B956" s="335"/>
      <c r="C956" s="335"/>
      <c r="D956" s="339"/>
    </row>
    <row r="957" s="113" customFormat="1" ht="25" customHeight="1" spans="1:4">
      <c r="A957" s="328" t="s">
        <v>872</v>
      </c>
      <c r="B957" s="344">
        <v>1153</v>
      </c>
      <c r="C957" s="344">
        <v>1244</v>
      </c>
      <c r="D957" s="339">
        <f>C957/B957-1</f>
        <v>0.0789245446660884</v>
      </c>
    </row>
    <row r="958" s="113" customFormat="1" ht="25" customHeight="1" spans="1:4">
      <c r="A958" s="325" t="s">
        <v>873</v>
      </c>
      <c r="B958" s="326"/>
      <c r="C958" s="326"/>
      <c r="D958" s="327"/>
    </row>
    <row r="959" s="113" customFormat="1" ht="25" customHeight="1" spans="1:4">
      <c r="A959" s="328" t="s">
        <v>166</v>
      </c>
      <c r="B959" s="335"/>
      <c r="C959" s="335"/>
      <c r="D959" s="339"/>
    </row>
    <row r="960" s="113" customFormat="1" ht="25" customHeight="1" spans="1:4">
      <c r="A960" s="328" t="s">
        <v>167</v>
      </c>
      <c r="B960" s="335"/>
      <c r="C960" s="335"/>
      <c r="D960" s="339"/>
    </row>
    <row r="961" s="113" customFormat="1" ht="25" customHeight="1" spans="1:4">
      <c r="A961" s="328" t="s">
        <v>168</v>
      </c>
      <c r="B961" s="335"/>
      <c r="C961" s="335"/>
      <c r="D961" s="339"/>
    </row>
    <row r="962" s="113" customFormat="1" ht="25" customHeight="1" spans="1:4">
      <c r="A962" s="328" t="s">
        <v>874</v>
      </c>
      <c r="B962" s="335"/>
      <c r="C962" s="335"/>
      <c r="D962" s="339"/>
    </row>
    <row r="963" s="113" customFormat="1" ht="25" customHeight="1" spans="1:4">
      <c r="A963" s="328" t="s">
        <v>875</v>
      </c>
      <c r="B963" s="335"/>
      <c r="C963" s="335"/>
      <c r="D963" s="339"/>
    </row>
    <row r="964" s="113" customFormat="1" ht="25" customHeight="1" spans="1:4">
      <c r="A964" s="328" t="s">
        <v>876</v>
      </c>
      <c r="B964" s="335"/>
      <c r="C964" s="335"/>
      <c r="D964" s="339"/>
    </row>
    <row r="965" s="113" customFormat="1" ht="25" customHeight="1" spans="1:4">
      <c r="A965" s="328" t="s">
        <v>877</v>
      </c>
      <c r="B965" s="338"/>
      <c r="C965" s="338"/>
      <c r="D965" s="339"/>
    </row>
    <row r="966" s="113" customFormat="1" ht="25" customHeight="1" spans="1:4">
      <c r="A966" s="328" t="s">
        <v>878</v>
      </c>
      <c r="B966" s="335"/>
      <c r="C966" s="335"/>
      <c r="D966" s="339"/>
    </row>
    <row r="967" s="113" customFormat="1" ht="25" customHeight="1" spans="1:4">
      <c r="A967" s="328" t="s">
        <v>879</v>
      </c>
      <c r="B967" s="335"/>
      <c r="C967" s="335"/>
      <c r="D967" s="339"/>
    </row>
    <row r="968" s="113" customFormat="1" ht="25" customHeight="1" spans="1:4">
      <c r="A968" s="325" t="s">
        <v>880</v>
      </c>
      <c r="B968" s="331">
        <f>B969</f>
        <v>47</v>
      </c>
      <c r="C968" s="331">
        <f>C969</f>
        <v>48</v>
      </c>
      <c r="D968" s="327">
        <f>C968/B968-1</f>
        <v>0.0212765957446808</v>
      </c>
    </row>
    <row r="969" s="113" customFormat="1" ht="25" customHeight="1" spans="1:4">
      <c r="A969" s="328" t="s">
        <v>166</v>
      </c>
      <c r="B969" s="338">
        <v>47</v>
      </c>
      <c r="C969" s="338">
        <v>48</v>
      </c>
      <c r="D969" s="339">
        <f>C969/B969-1</f>
        <v>0.0212765957446808</v>
      </c>
    </row>
    <row r="970" s="113" customFormat="1" ht="25" customHeight="1" spans="1:4">
      <c r="A970" s="328" t="s">
        <v>167</v>
      </c>
      <c r="B970" s="335"/>
      <c r="C970" s="335"/>
      <c r="D970" s="339"/>
    </row>
    <row r="971" s="113" customFormat="1" ht="25" customHeight="1" spans="1:4">
      <c r="A971" s="328" t="s">
        <v>168</v>
      </c>
      <c r="B971" s="335"/>
      <c r="C971" s="335"/>
      <c r="D971" s="339"/>
    </row>
    <row r="972" s="113" customFormat="1" ht="25" customHeight="1" spans="1:4">
      <c r="A972" s="328" t="s">
        <v>881</v>
      </c>
      <c r="B972" s="338"/>
      <c r="C972" s="338"/>
      <c r="D972" s="339"/>
    </row>
    <row r="973" s="113" customFormat="1" ht="25" customHeight="1" spans="1:4">
      <c r="A973" s="328" t="s">
        <v>882</v>
      </c>
      <c r="B973" s="338"/>
      <c r="C973" s="338"/>
      <c r="D973" s="339"/>
    </row>
    <row r="974" s="113" customFormat="1" ht="25" customHeight="1" spans="1:4">
      <c r="A974" s="328" t="s">
        <v>883</v>
      </c>
      <c r="B974" s="335"/>
      <c r="C974" s="335"/>
      <c r="D974" s="339"/>
    </row>
    <row r="975" s="113" customFormat="1" ht="25" customHeight="1" spans="1:4">
      <c r="A975" s="328" t="s">
        <v>884</v>
      </c>
      <c r="B975" s="335"/>
      <c r="C975" s="335"/>
      <c r="D975" s="339"/>
    </row>
    <row r="976" s="113" customFormat="1" ht="25" customHeight="1" spans="1:4">
      <c r="A976" s="328" t="s">
        <v>885</v>
      </c>
      <c r="B976" s="335"/>
      <c r="C976" s="335"/>
      <c r="D976" s="339"/>
    </row>
    <row r="977" s="113" customFormat="1" ht="25" customHeight="1" spans="1:4">
      <c r="A977" s="328" t="s">
        <v>886</v>
      </c>
      <c r="B977" s="335"/>
      <c r="C977" s="335"/>
      <c r="D977" s="339"/>
    </row>
    <row r="978" s="113" customFormat="1" ht="43" customHeight="1" spans="1:4">
      <c r="A978" s="325" t="s">
        <v>887</v>
      </c>
      <c r="B978" s="331">
        <f>SUM(B979:B981)</f>
        <v>2010</v>
      </c>
      <c r="C978" s="331">
        <f>SUM(C979:C981)</f>
        <v>2010</v>
      </c>
      <c r="D978" s="327">
        <f>C978/B978-1</f>
        <v>0</v>
      </c>
    </row>
    <row r="979" s="113" customFormat="1" ht="25" customHeight="1" spans="1:4">
      <c r="A979" s="328" t="s">
        <v>888</v>
      </c>
      <c r="B979" s="343">
        <v>850</v>
      </c>
      <c r="C979" s="343">
        <v>850</v>
      </c>
      <c r="D979" s="339">
        <f>C979/B979-1</f>
        <v>0</v>
      </c>
    </row>
    <row r="980" s="113" customFormat="1" ht="25" customHeight="1" spans="1:4">
      <c r="A980" s="328" t="s">
        <v>889</v>
      </c>
      <c r="B980" s="343">
        <v>429</v>
      </c>
      <c r="C980" s="343">
        <v>429</v>
      </c>
      <c r="D980" s="339">
        <f>C980/B980-1</f>
        <v>0</v>
      </c>
    </row>
    <row r="981" s="113" customFormat="1" ht="25" customHeight="1" spans="1:4">
      <c r="A981" s="328" t="s">
        <v>890</v>
      </c>
      <c r="B981" s="343">
        <v>731</v>
      </c>
      <c r="C981" s="343">
        <v>731</v>
      </c>
      <c r="D981" s="339">
        <f>C981/B981-1</f>
        <v>0</v>
      </c>
    </row>
    <row r="982" s="113" customFormat="1" ht="25" customHeight="1" spans="1:4">
      <c r="A982" s="328" t="s">
        <v>891</v>
      </c>
      <c r="B982" s="335"/>
      <c r="C982" s="335"/>
      <c r="D982" s="339"/>
    </row>
    <row r="983" s="113" customFormat="1" ht="25" customHeight="1" spans="1:4">
      <c r="A983" s="325" t="s">
        <v>892</v>
      </c>
      <c r="B983" s="331"/>
      <c r="C983" s="331"/>
      <c r="D983" s="327"/>
    </row>
    <row r="984" s="113" customFormat="1" ht="25" customHeight="1" spans="1:4">
      <c r="A984" s="328" t="s">
        <v>166</v>
      </c>
      <c r="B984" s="335"/>
      <c r="C984" s="335"/>
      <c r="D984" s="339"/>
    </row>
    <row r="985" s="113" customFormat="1" ht="25" customHeight="1" spans="1:4">
      <c r="A985" s="328" t="s">
        <v>167</v>
      </c>
      <c r="B985" s="335"/>
      <c r="C985" s="335"/>
      <c r="D985" s="339"/>
    </row>
    <row r="986" s="113" customFormat="1" ht="25" customHeight="1" spans="1:4">
      <c r="A986" s="328" t="s">
        <v>168</v>
      </c>
      <c r="B986" s="335"/>
      <c r="C986" s="335"/>
      <c r="D986" s="339"/>
    </row>
    <row r="987" s="113" customFormat="1" ht="25" customHeight="1" spans="1:4">
      <c r="A987" s="328" t="s">
        <v>878</v>
      </c>
      <c r="B987" s="335"/>
      <c r="C987" s="335"/>
      <c r="D987" s="339"/>
    </row>
    <row r="988" s="113" customFormat="1" ht="25" customHeight="1" spans="1:4">
      <c r="A988" s="328" t="s">
        <v>893</v>
      </c>
      <c r="B988" s="335"/>
      <c r="C988" s="335"/>
      <c r="D988" s="339"/>
    </row>
    <row r="989" s="113" customFormat="1" ht="25" customHeight="1" spans="1:4">
      <c r="A989" s="328" t="s">
        <v>894</v>
      </c>
      <c r="B989" s="335"/>
      <c r="C989" s="335"/>
      <c r="D989" s="339"/>
    </row>
    <row r="990" s="113" customFormat="1" ht="25" customHeight="1" spans="1:4">
      <c r="A990" s="325" t="s">
        <v>895</v>
      </c>
      <c r="B990" s="331">
        <f>SUM(B991:B992)</f>
        <v>2154</v>
      </c>
      <c r="C990" s="331">
        <f>SUM(C991:C992)</f>
        <v>2154</v>
      </c>
      <c r="D990" s="327">
        <f>C990/B990-1</f>
        <v>0</v>
      </c>
    </row>
    <row r="991" s="113" customFormat="1" ht="42" customHeight="1" spans="1:4">
      <c r="A991" s="328" t="s">
        <v>896</v>
      </c>
      <c r="B991" s="343">
        <v>70</v>
      </c>
      <c r="C991" s="343">
        <v>70</v>
      </c>
      <c r="D991" s="339">
        <f>C991/B991-1</f>
        <v>0</v>
      </c>
    </row>
    <row r="992" s="113" customFormat="1" ht="40" customHeight="1" spans="1:4">
      <c r="A992" s="328" t="s">
        <v>897</v>
      </c>
      <c r="B992" s="344">
        <v>2084</v>
      </c>
      <c r="C992" s="344">
        <v>2084</v>
      </c>
      <c r="D992" s="339">
        <f>C992/B992-1</f>
        <v>0</v>
      </c>
    </row>
    <row r="993" s="113" customFormat="1" ht="41" customHeight="1" spans="1:4">
      <c r="A993" s="328" t="s">
        <v>898</v>
      </c>
      <c r="B993" s="335"/>
      <c r="C993" s="335"/>
      <c r="D993" s="339"/>
    </row>
    <row r="994" s="113" customFormat="1" ht="25" customHeight="1" spans="1:4">
      <c r="A994" s="328" t="s">
        <v>899</v>
      </c>
      <c r="B994" s="335"/>
      <c r="C994" s="335"/>
      <c r="D994" s="339"/>
    </row>
    <row r="995" s="113" customFormat="1" ht="25" customHeight="1" spans="1:4">
      <c r="A995" s="325" t="s">
        <v>900</v>
      </c>
      <c r="B995" s="331"/>
      <c r="C995" s="331"/>
      <c r="D995" s="327"/>
    </row>
    <row r="996" s="113" customFormat="1" ht="25" customHeight="1" spans="1:4">
      <c r="A996" s="328" t="s">
        <v>901</v>
      </c>
      <c r="B996" s="338"/>
      <c r="C996" s="338"/>
      <c r="D996" s="339"/>
    </row>
    <row r="997" s="113" customFormat="1" ht="25" customHeight="1" spans="1:4">
      <c r="A997" s="328" t="s">
        <v>902</v>
      </c>
      <c r="B997" s="335"/>
      <c r="C997" s="335"/>
      <c r="D997" s="339"/>
    </row>
    <row r="998" s="113" customFormat="1" ht="25" customHeight="1" spans="1:4">
      <c r="A998" s="325" t="s">
        <v>304</v>
      </c>
      <c r="B998" s="331"/>
      <c r="C998" s="331"/>
      <c r="D998" s="327"/>
    </row>
    <row r="999" s="113" customFormat="1" ht="25" customHeight="1" spans="1:4">
      <c r="A999" s="325" t="s">
        <v>138</v>
      </c>
      <c r="B999" s="331">
        <f>B1000+B1010+B1026+B1031+B1045+B1052+B1059</f>
        <v>6519</v>
      </c>
      <c r="C999" s="331">
        <f>C1000+C1010+C1026+C1031+C1045+C1052+C1059</f>
        <v>6519</v>
      </c>
      <c r="D999" s="327">
        <f>C999/B999-1</f>
        <v>0</v>
      </c>
    </row>
    <row r="1000" s="113" customFormat="1" ht="25" customHeight="1" spans="1:4">
      <c r="A1000" s="325" t="s">
        <v>903</v>
      </c>
      <c r="B1000" s="331"/>
      <c r="C1000" s="331"/>
      <c r="D1000" s="327"/>
    </row>
    <row r="1001" s="113" customFormat="1" ht="25" customHeight="1" spans="1:4">
      <c r="A1001" s="328" t="s">
        <v>166</v>
      </c>
      <c r="B1001" s="335"/>
      <c r="C1001" s="335"/>
      <c r="D1001" s="339"/>
    </row>
    <row r="1002" s="113" customFormat="1" ht="25" customHeight="1" spans="1:4">
      <c r="A1002" s="328" t="s">
        <v>167</v>
      </c>
      <c r="B1002" s="335"/>
      <c r="C1002" s="335"/>
      <c r="D1002" s="339"/>
    </row>
    <row r="1003" s="113" customFormat="1" ht="25" customHeight="1" spans="1:4">
      <c r="A1003" s="328" t="s">
        <v>168</v>
      </c>
      <c r="B1003" s="335"/>
      <c r="C1003" s="335"/>
      <c r="D1003" s="339"/>
    </row>
    <row r="1004" s="113" customFormat="1" ht="25" customHeight="1" spans="1:4">
      <c r="A1004" s="328" t="s">
        <v>904</v>
      </c>
      <c r="B1004" s="335"/>
      <c r="C1004" s="335"/>
      <c r="D1004" s="339"/>
    </row>
    <row r="1005" s="113" customFormat="1" ht="25" customHeight="1" spans="1:4">
      <c r="A1005" s="328" t="s">
        <v>905</v>
      </c>
      <c r="B1005" s="335"/>
      <c r="C1005" s="335"/>
      <c r="D1005" s="339"/>
    </row>
    <row r="1006" s="113" customFormat="1" ht="25" customHeight="1" spans="1:4">
      <c r="A1006" s="328" t="s">
        <v>906</v>
      </c>
      <c r="B1006" s="335"/>
      <c r="C1006" s="335"/>
      <c r="D1006" s="339"/>
    </row>
    <row r="1007" s="113" customFormat="1" ht="25" customHeight="1" spans="1:4">
      <c r="A1007" s="328" t="s">
        <v>907</v>
      </c>
      <c r="B1007" s="338"/>
      <c r="C1007" s="338"/>
      <c r="D1007" s="339"/>
    </row>
    <row r="1008" s="113" customFormat="1" ht="25" customHeight="1" spans="1:4">
      <c r="A1008" s="328" t="s">
        <v>908</v>
      </c>
      <c r="B1008" s="335"/>
      <c r="C1008" s="335"/>
      <c r="D1008" s="339"/>
    </row>
    <row r="1009" s="113" customFormat="1" ht="25" customHeight="1" spans="1:4">
      <c r="A1009" s="328" t="s">
        <v>909</v>
      </c>
      <c r="B1009" s="335"/>
      <c r="C1009" s="335"/>
      <c r="D1009" s="339"/>
    </row>
    <row r="1010" s="113" customFormat="1" ht="25" customHeight="1" spans="1:4">
      <c r="A1010" s="325" t="s">
        <v>910</v>
      </c>
      <c r="B1010" s="331"/>
      <c r="C1010" s="331"/>
      <c r="D1010" s="327"/>
    </row>
    <row r="1011" s="113" customFormat="1" ht="25" customHeight="1" spans="1:4">
      <c r="A1011" s="328" t="s">
        <v>166</v>
      </c>
      <c r="B1011" s="335"/>
      <c r="C1011" s="335"/>
      <c r="D1011" s="339"/>
    </row>
    <row r="1012" s="113" customFormat="1" ht="25" customHeight="1" spans="1:4">
      <c r="A1012" s="328" t="s">
        <v>167</v>
      </c>
      <c r="B1012" s="335"/>
      <c r="C1012" s="335"/>
      <c r="D1012" s="339"/>
    </row>
    <row r="1013" s="113" customFormat="1" ht="25" customHeight="1" spans="1:4">
      <c r="A1013" s="328" t="s">
        <v>168</v>
      </c>
      <c r="B1013" s="335"/>
      <c r="C1013" s="335"/>
      <c r="D1013" s="339"/>
    </row>
    <row r="1014" s="113" customFormat="1" ht="25" customHeight="1" spans="1:4">
      <c r="A1014" s="328" t="s">
        <v>911</v>
      </c>
      <c r="B1014" s="335"/>
      <c r="C1014" s="335"/>
      <c r="D1014" s="339"/>
    </row>
    <row r="1015" s="113" customFormat="1" ht="25" customHeight="1" spans="1:4">
      <c r="A1015" s="328" t="s">
        <v>912</v>
      </c>
      <c r="B1015" s="335"/>
      <c r="C1015" s="335"/>
      <c r="D1015" s="339"/>
    </row>
    <row r="1016" s="113" customFormat="1" ht="25" customHeight="1" spans="1:4">
      <c r="A1016" s="328" t="s">
        <v>913</v>
      </c>
      <c r="B1016" s="335"/>
      <c r="C1016" s="335"/>
      <c r="D1016" s="339"/>
    </row>
    <row r="1017" s="113" customFormat="1" ht="42" customHeight="1" spans="1:4">
      <c r="A1017" s="328" t="s">
        <v>914</v>
      </c>
      <c r="B1017" s="338"/>
      <c r="C1017" s="338"/>
      <c r="D1017" s="339"/>
    </row>
    <row r="1018" s="113" customFormat="1" ht="25" customHeight="1" spans="1:4">
      <c r="A1018" s="328" t="s">
        <v>915</v>
      </c>
      <c r="B1018" s="335"/>
      <c r="C1018" s="335"/>
      <c r="D1018" s="339"/>
    </row>
    <row r="1019" s="113" customFormat="1" ht="25" customHeight="1" spans="1:4">
      <c r="A1019" s="328" t="s">
        <v>916</v>
      </c>
      <c r="B1019" s="335"/>
      <c r="C1019" s="335"/>
      <c r="D1019" s="339"/>
    </row>
    <row r="1020" s="113" customFormat="1" ht="25" customHeight="1" spans="1:4">
      <c r="A1020" s="328" t="s">
        <v>917</v>
      </c>
      <c r="B1020" s="335"/>
      <c r="C1020" s="335"/>
      <c r="D1020" s="339"/>
    </row>
    <row r="1021" s="113" customFormat="1" ht="25" customHeight="1" spans="1:4">
      <c r="A1021" s="328" t="s">
        <v>918</v>
      </c>
      <c r="B1021" s="335"/>
      <c r="C1021" s="335"/>
      <c r="D1021" s="339"/>
    </row>
    <row r="1022" s="113" customFormat="1" ht="25" customHeight="1" spans="1:4">
      <c r="A1022" s="328" t="s">
        <v>919</v>
      </c>
      <c r="B1022" s="338"/>
      <c r="C1022" s="338"/>
      <c r="D1022" s="339"/>
    </row>
    <row r="1023" s="113" customFormat="1" ht="25" customHeight="1" spans="1:4">
      <c r="A1023" s="328" t="s">
        <v>920</v>
      </c>
      <c r="B1023" s="335"/>
      <c r="C1023" s="335"/>
      <c r="D1023" s="339"/>
    </row>
    <row r="1024" s="113" customFormat="1" ht="25" customHeight="1" spans="1:4">
      <c r="A1024" s="328" t="s">
        <v>921</v>
      </c>
      <c r="B1024" s="335"/>
      <c r="C1024" s="335"/>
      <c r="D1024" s="339"/>
    </row>
    <row r="1025" s="113" customFormat="1" ht="25" customHeight="1" spans="1:4">
      <c r="A1025" s="328" t="s">
        <v>922</v>
      </c>
      <c r="B1025" s="335"/>
      <c r="C1025" s="335"/>
      <c r="D1025" s="339"/>
    </row>
    <row r="1026" s="113" customFormat="1" ht="25" customHeight="1" spans="1:4">
      <c r="A1026" s="325" t="s">
        <v>923</v>
      </c>
      <c r="B1026" s="331"/>
      <c r="C1026" s="331"/>
      <c r="D1026" s="327"/>
    </row>
    <row r="1027" s="113" customFormat="1" ht="25" customHeight="1" spans="1:4">
      <c r="A1027" s="328" t="s">
        <v>166</v>
      </c>
      <c r="B1027" s="335"/>
      <c r="C1027" s="335"/>
      <c r="D1027" s="339"/>
    </row>
    <row r="1028" s="113" customFormat="1" ht="25" customHeight="1" spans="1:4">
      <c r="A1028" s="328" t="s">
        <v>167</v>
      </c>
      <c r="B1028" s="335"/>
      <c r="C1028" s="335"/>
      <c r="D1028" s="339"/>
    </row>
    <row r="1029" s="113" customFormat="1" ht="25" customHeight="1" spans="1:4">
      <c r="A1029" s="328" t="s">
        <v>168</v>
      </c>
      <c r="B1029" s="338"/>
      <c r="C1029" s="338"/>
      <c r="D1029" s="339"/>
    </row>
    <row r="1030" s="113" customFormat="1" ht="25" customHeight="1" spans="1:4">
      <c r="A1030" s="328" t="s">
        <v>924</v>
      </c>
      <c r="B1030" s="335"/>
      <c r="C1030" s="335"/>
      <c r="D1030" s="339"/>
    </row>
    <row r="1031" s="113" customFormat="1" ht="25" customHeight="1" spans="1:4">
      <c r="A1031" s="325" t="s">
        <v>925</v>
      </c>
      <c r="B1031" s="331">
        <f>SUM(B1032:B1040)</f>
        <v>1844</v>
      </c>
      <c r="C1031" s="331">
        <f>SUM(C1032:C1040)</f>
        <v>1844</v>
      </c>
      <c r="D1031" s="327">
        <f>C1031/B1031-1</f>
        <v>0</v>
      </c>
    </row>
    <row r="1032" s="113" customFormat="1" ht="25" customHeight="1" spans="1:4">
      <c r="A1032" s="328" t="s">
        <v>166</v>
      </c>
      <c r="B1032" s="345">
        <v>80</v>
      </c>
      <c r="C1032" s="343">
        <v>81</v>
      </c>
      <c r="D1032" s="339">
        <f>C1032/B1032-1</f>
        <v>0.0125</v>
      </c>
    </row>
    <row r="1033" s="113" customFormat="1" ht="25" customHeight="1" spans="1:4">
      <c r="A1033" s="328" t="s">
        <v>167</v>
      </c>
      <c r="B1033" s="343">
        <v>7</v>
      </c>
      <c r="C1033" s="343">
        <v>7</v>
      </c>
      <c r="D1033" s="339">
        <f>C1033/B1033-1</f>
        <v>0</v>
      </c>
    </row>
    <row r="1034" s="113" customFormat="1" ht="25" customHeight="1" spans="1:4">
      <c r="A1034" s="328" t="s">
        <v>168</v>
      </c>
      <c r="B1034" s="338"/>
      <c r="C1034" s="338"/>
      <c r="D1034" s="339"/>
    </row>
    <row r="1035" s="113" customFormat="1" ht="25" customHeight="1" spans="1:4">
      <c r="A1035" s="328" t="s">
        <v>926</v>
      </c>
      <c r="B1035" s="335"/>
      <c r="C1035" s="335"/>
      <c r="D1035" s="339"/>
    </row>
    <row r="1036" s="113" customFormat="1" ht="25" customHeight="1" spans="1:4">
      <c r="A1036" s="328" t="s">
        <v>927</v>
      </c>
      <c r="B1036" s="345">
        <v>9</v>
      </c>
      <c r="C1036" s="343">
        <v>8</v>
      </c>
      <c r="D1036" s="339">
        <f>C1036/B1036-1</f>
        <v>-0.111111111111111</v>
      </c>
    </row>
    <row r="1037" s="113" customFormat="1" ht="25" customHeight="1" spans="1:4">
      <c r="A1037" s="328" t="s">
        <v>928</v>
      </c>
      <c r="B1037" s="343">
        <v>23</v>
      </c>
      <c r="C1037" s="343">
        <v>23</v>
      </c>
      <c r="D1037" s="339">
        <f>C1037/B1037-1</f>
        <v>0</v>
      </c>
    </row>
    <row r="1038" s="113" customFormat="1" ht="25" customHeight="1" spans="1:4">
      <c r="A1038" s="328" t="s">
        <v>929</v>
      </c>
      <c r="B1038" s="343">
        <v>7</v>
      </c>
      <c r="C1038" s="343">
        <v>7</v>
      </c>
      <c r="D1038" s="339">
        <f>C1038/B1038-1</f>
        <v>0</v>
      </c>
    </row>
    <row r="1039" s="113" customFormat="1" ht="41" customHeight="1" spans="1:4">
      <c r="A1039" s="328" t="s">
        <v>930</v>
      </c>
      <c r="B1039" s="335"/>
      <c r="C1039" s="335"/>
      <c r="D1039" s="339"/>
    </row>
    <row r="1040" s="113" customFormat="1" ht="25" customHeight="1" spans="1:4">
      <c r="A1040" s="328" t="s">
        <v>931</v>
      </c>
      <c r="B1040" s="344">
        <v>1718</v>
      </c>
      <c r="C1040" s="344">
        <v>1718</v>
      </c>
      <c r="D1040" s="339">
        <f>C1040/B1040-1</f>
        <v>0</v>
      </c>
    </row>
    <row r="1041" s="113" customFormat="1" ht="25" customHeight="1" spans="1:4">
      <c r="A1041" s="328" t="s">
        <v>932</v>
      </c>
      <c r="B1041" s="335"/>
      <c r="C1041" s="335"/>
      <c r="D1041" s="339"/>
    </row>
    <row r="1042" s="113" customFormat="1" ht="25" customHeight="1" spans="1:4">
      <c r="A1042" s="328" t="s">
        <v>878</v>
      </c>
      <c r="B1042" s="335"/>
      <c r="C1042" s="335"/>
      <c r="D1042" s="339"/>
    </row>
    <row r="1043" s="113" customFormat="1" ht="25" customHeight="1" spans="1:4">
      <c r="A1043" s="328" t="s">
        <v>933</v>
      </c>
      <c r="B1043" s="335"/>
      <c r="C1043" s="335"/>
      <c r="D1043" s="339"/>
    </row>
    <row r="1044" s="113" customFormat="1" ht="25" customHeight="1" spans="1:4">
      <c r="A1044" s="328" t="s">
        <v>934</v>
      </c>
      <c r="B1044" s="335"/>
      <c r="C1044" s="335"/>
      <c r="D1044" s="339"/>
    </row>
    <row r="1045" s="113" customFormat="1" ht="25" customHeight="1" spans="1:4">
      <c r="A1045" s="325" t="s">
        <v>935</v>
      </c>
      <c r="B1045" s="331"/>
      <c r="C1045" s="331"/>
      <c r="D1045" s="327"/>
    </row>
    <row r="1046" s="113" customFormat="1" ht="25" customHeight="1" spans="1:4">
      <c r="A1046" s="328" t="s">
        <v>166</v>
      </c>
      <c r="B1046" s="335"/>
      <c r="C1046" s="335"/>
      <c r="D1046" s="339"/>
    </row>
    <row r="1047" s="113" customFormat="1" ht="25" customHeight="1" spans="1:4">
      <c r="A1047" s="328" t="s">
        <v>167</v>
      </c>
      <c r="B1047" s="335"/>
      <c r="C1047" s="335"/>
      <c r="D1047" s="339"/>
    </row>
    <row r="1048" s="113" customFormat="1" ht="25" customHeight="1" spans="1:4">
      <c r="A1048" s="328" t="s">
        <v>168</v>
      </c>
      <c r="B1048" s="338"/>
      <c r="C1048" s="338"/>
      <c r="D1048" s="339"/>
    </row>
    <row r="1049" s="113" customFormat="1" ht="25" customHeight="1" spans="1:4">
      <c r="A1049" s="328" t="s">
        <v>936</v>
      </c>
      <c r="B1049" s="335"/>
      <c r="C1049" s="335"/>
      <c r="D1049" s="339"/>
    </row>
    <row r="1050" s="113" customFormat="1" ht="25" customHeight="1" spans="1:4">
      <c r="A1050" s="328" t="s">
        <v>937</v>
      </c>
      <c r="B1050" s="335"/>
      <c r="C1050" s="335"/>
      <c r="D1050" s="339"/>
    </row>
    <row r="1051" s="113" customFormat="1" ht="25" customHeight="1" spans="1:4">
      <c r="A1051" s="328" t="s">
        <v>938</v>
      </c>
      <c r="B1051" s="335"/>
      <c r="C1051" s="335"/>
      <c r="D1051" s="339"/>
    </row>
    <row r="1052" s="113" customFormat="1" ht="25" customHeight="1" spans="1:4">
      <c r="A1052" s="325" t="s">
        <v>939</v>
      </c>
      <c r="B1052" s="331">
        <f>SUM(B1057:B1058)</f>
        <v>45</v>
      </c>
      <c r="C1052" s="331">
        <f>SUM(C1057:C1058)</f>
        <v>45</v>
      </c>
      <c r="D1052" s="327">
        <f>C1052/B1052-1</f>
        <v>0</v>
      </c>
    </row>
    <row r="1053" s="113" customFormat="1" ht="25" customHeight="1" spans="1:4">
      <c r="A1053" s="328" t="s">
        <v>166</v>
      </c>
      <c r="B1053" s="335"/>
      <c r="C1053" s="335"/>
      <c r="D1053" s="339"/>
    </row>
    <row r="1054" s="113" customFormat="1" ht="25" customHeight="1" spans="1:4">
      <c r="A1054" s="328" t="s">
        <v>167</v>
      </c>
      <c r="B1054" s="335"/>
      <c r="C1054" s="335"/>
      <c r="D1054" s="339"/>
    </row>
    <row r="1055" s="113" customFormat="1" ht="25" customHeight="1" spans="1:4">
      <c r="A1055" s="328" t="s">
        <v>168</v>
      </c>
      <c r="B1055" s="335"/>
      <c r="C1055" s="335"/>
      <c r="D1055" s="339"/>
    </row>
    <row r="1056" s="113" customFormat="1" ht="25" customHeight="1" spans="1:4">
      <c r="A1056" s="328" t="s">
        <v>940</v>
      </c>
      <c r="B1056" s="335"/>
      <c r="C1056" s="335"/>
      <c r="D1056" s="339"/>
    </row>
    <row r="1057" s="113" customFormat="1" ht="25" customHeight="1" spans="1:4">
      <c r="A1057" s="328" t="s">
        <v>941</v>
      </c>
      <c r="B1057" s="343">
        <v>29</v>
      </c>
      <c r="C1057" s="343">
        <v>29</v>
      </c>
      <c r="D1057" s="339">
        <f>C1057/B1057-1</f>
        <v>0</v>
      </c>
    </row>
    <row r="1058" s="113" customFormat="1" ht="39" customHeight="1" spans="1:4">
      <c r="A1058" s="328" t="s">
        <v>942</v>
      </c>
      <c r="B1058" s="343">
        <v>16</v>
      </c>
      <c r="C1058" s="343">
        <v>16</v>
      </c>
      <c r="D1058" s="339">
        <f>C1058/B1058-1</f>
        <v>0</v>
      </c>
    </row>
    <row r="1059" s="113" customFormat="1" ht="25" customHeight="1" spans="1:4">
      <c r="A1059" s="325" t="s">
        <v>943</v>
      </c>
      <c r="B1059" s="331">
        <f>SUM(B1060:B1064)</f>
        <v>4630</v>
      </c>
      <c r="C1059" s="331">
        <f>SUM(C1060:C1064)</f>
        <v>4630</v>
      </c>
      <c r="D1059" s="327">
        <f>C1059/B1059-1</f>
        <v>0</v>
      </c>
    </row>
    <row r="1060" s="113" customFormat="1" ht="25" customHeight="1" spans="1:4">
      <c r="A1060" s="328" t="s">
        <v>944</v>
      </c>
      <c r="B1060" s="335"/>
      <c r="C1060" s="335"/>
      <c r="D1060" s="339"/>
    </row>
    <row r="1061" s="113" customFormat="1" ht="25" customHeight="1" spans="1:4">
      <c r="A1061" s="328" t="s">
        <v>945</v>
      </c>
      <c r="B1061" s="335"/>
      <c r="C1061" s="335"/>
      <c r="D1061" s="339"/>
    </row>
    <row r="1062" s="113" customFormat="1" ht="25" customHeight="1" spans="1:4">
      <c r="A1062" s="328" t="s">
        <v>946</v>
      </c>
      <c r="B1062" s="344">
        <v>4130</v>
      </c>
      <c r="C1062" s="344">
        <v>4130</v>
      </c>
      <c r="D1062" s="339">
        <f>C1062/B1062-1</f>
        <v>0</v>
      </c>
    </row>
    <row r="1063" s="113" customFormat="1" ht="42" customHeight="1" spans="1:4">
      <c r="A1063" s="328" t="s">
        <v>947</v>
      </c>
      <c r="B1063" s="335"/>
      <c r="C1063" s="335"/>
      <c r="D1063" s="339"/>
    </row>
    <row r="1064" s="113" customFormat="1" ht="25" customHeight="1" spans="1:4">
      <c r="A1064" s="328" t="s">
        <v>948</v>
      </c>
      <c r="B1064" s="343">
        <v>500</v>
      </c>
      <c r="C1064" s="343">
        <v>500</v>
      </c>
      <c r="D1064" s="339">
        <f>C1064/B1064-1</f>
        <v>0</v>
      </c>
    </row>
    <row r="1065" s="113" customFormat="1" ht="25" customHeight="1" spans="1:4">
      <c r="A1065" s="325" t="s">
        <v>304</v>
      </c>
      <c r="B1065" s="326"/>
      <c r="C1065" s="326"/>
      <c r="D1065" s="327"/>
    </row>
    <row r="1066" s="113" customFormat="1" ht="25" customHeight="1" spans="1:4">
      <c r="A1066" s="325" t="s">
        <v>139</v>
      </c>
      <c r="B1066" s="331">
        <f>B1067+B1077+B1083</f>
        <v>827</v>
      </c>
      <c r="C1066" s="331">
        <f>C1067+C1077+C1083</f>
        <v>827</v>
      </c>
      <c r="D1066" s="327">
        <f>C1066/B1066-1</f>
        <v>0</v>
      </c>
    </row>
    <row r="1067" s="113" customFormat="1" ht="25" customHeight="1" spans="1:4">
      <c r="A1067" s="325" t="s">
        <v>949</v>
      </c>
      <c r="B1067" s="331">
        <f>B1068+B1076</f>
        <v>658</v>
      </c>
      <c r="C1067" s="331">
        <f>C1068+C1076</f>
        <v>658</v>
      </c>
      <c r="D1067" s="327">
        <f>C1067/B1067-1</f>
        <v>0</v>
      </c>
    </row>
    <row r="1068" s="113" customFormat="1" ht="25" customHeight="1" spans="1:4">
      <c r="A1068" s="328" t="s">
        <v>166</v>
      </c>
      <c r="B1068" s="343">
        <v>319</v>
      </c>
      <c r="C1068" s="343">
        <v>319</v>
      </c>
      <c r="D1068" s="339">
        <f>C1068/B1068-1</f>
        <v>0</v>
      </c>
    </row>
    <row r="1069" s="113" customFormat="1" ht="25" customHeight="1" spans="1:4">
      <c r="A1069" s="328" t="s">
        <v>167</v>
      </c>
      <c r="B1069" s="335"/>
      <c r="C1069" s="335"/>
      <c r="D1069" s="339"/>
    </row>
    <row r="1070" s="113" customFormat="1" ht="25" customHeight="1" spans="1:4">
      <c r="A1070" s="328" t="s">
        <v>168</v>
      </c>
      <c r="B1070" s="338"/>
      <c r="C1070" s="338"/>
      <c r="D1070" s="339"/>
    </row>
    <row r="1071" s="113" customFormat="1" ht="25" customHeight="1" spans="1:4">
      <c r="A1071" s="328" t="s">
        <v>950</v>
      </c>
      <c r="B1071" s="335"/>
      <c r="C1071" s="335"/>
      <c r="D1071" s="339"/>
    </row>
    <row r="1072" s="113" customFormat="1" ht="25" customHeight="1" spans="1:4">
      <c r="A1072" s="328" t="s">
        <v>951</v>
      </c>
      <c r="B1072" s="335"/>
      <c r="C1072" s="335"/>
      <c r="D1072" s="339"/>
    </row>
    <row r="1073" s="113" customFormat="1" ht="25" customHeight="1" spans="1:4">
      <c r="A1073" s="328" t="s">
        <v>952</v>
      </c>
      <c r="B1073" s="335"/>
      <c r="C1073" s="335"/>
      <c r="D1073" s="339"/>
    </row>
    <row r="1074" s="113" customFormat="1" ht="25" customHeight="1" spans="1:4">
      <c r="A1074" s="328" t="s">
        <v>953</v>
      </c>
      <c r="B1074" s="335"/>
      <c r="C1074" s="335"/>
      <c r="D1074" s="339"/>
    </row>
    <row r="1075" s="113" customFormat="1" ht="25" customHeight="1" spans="1:4">
      <c r="A1075" s="328" t="s">
        <v>175</v>
      </c>
      <c r="B1075" s="335"/>
      <c r="C1075" s="335"/>
      <c r="D1075" s="339"/>
    </row>
    <row r="1076" s="113" customFormat="1" ht="25" customHeight="1" spans="1:4">
      <c r="A1076" s="328" t="s">
        <v>954</v>
      </c>
      <c r="B1076" s="343">
        <v>339</v>
      </c>
      <c r="C1076" s="343">
        <v>339</v>
      </c>
      <c r="D1076" s="339">
        <f>C1076/B1076-1</f>
        <v>0</v>
      </c>
    </row>
    <row r="1077" s="113" customFormat="1" ht="25" customHeight="1" spans="1:4">
      <c r="A1077" s="325" t="s">
        <v>955</v>
      </c>
      <c r="B1077" s="331">
        <f>B1082</f>
        <v>36</v>
      </c>
      <c r="C1077" s="331">
        <f>C1082</f>
        <v>36</v>
      </c>
      <c r="D1077" s="327">
        <f>C1077/B1077-1</f>
        <v>0</v>
      </c>
    </row>
    <row r="1078" s="113" customFormat="1" ht="25" customHeight="1" spans="1:4">
      <c r="A1078" s="328" t="s">
        <v>166</v>
      </c>
      <c r="B1078" s="335"/>
      <c r="C1078" s="335"/>
      <c r="D1078" s="339"/>
    </row>
    <row r="1079" s="113" customFormat="1" ht="25" customHeight="1" spans="1:4">
      <c r="A1079" s="328" t="s">
        <v>167</v>
      </c>
      <c r="B1079" s="335"/>
      <c r="C1079" s="335"/>
      <c r="D1079" s="339"/>
    </row>
    <row r="1080" s="113" customFormat="1" ht="25" customHeight="1" spans="1:4">
      <c r="A1080" s="328" t="s">
        <v>168</v>
      </c>
      <c r="B1080" s="335"/>
      <c r="C1080" s="335"/>
      <c r="D1080" s="339"/>
    </row>
    <row r="1081" s="113" customFormat="1" ht="25" customHeight="1" spans="1:4">
      <c r="A1081" s="328" t="s">
        <v>956</v>
      </c>
      <c r="B1081" s="335"/>
      <c r="C1081" s="335"/>
      <c r="D1081" s="339"/>
    </row>
    <row r="1082" s="113" customFormat="1" ht="25" customHeight="1" spans="1:4">
      <c r="A1082" s="328" t="s">
        <v>957</v>
      </c>
      <c r="B1082" s="343">
        <v>36</v>
      </c>
      <c r="C1082" s="343">
        <v>36</v>
      </c>
      <c r="D1082" s="339">
        <f>C1082/B1082-1</f>
        <v>0</v>
      </c>
    </row>
    <row r="1083" s="113" customFormat="1" ht="25" customHeight="1" spans="1:4">
      <c r="A1083" s="325" t="s">
        <v>958</v>
      </c>
      <c r="B1083" s="331">
        <f>B1085</f>
        <v>133</v>
      </c>
      <c r="C1083" s="331">
        <f>C1085</f>
        <v>133</v>
      </c>
      <c r="D1083" s="327">
        <f>C1083/B1083-1</f>
        <v>0</v>
      </c>
    </row>
    <row r="1084" s="113" customFormat="1" ht="25" customHeight="1" spans="1:4">
      <c r="A1084" s="328" t="s">
        <v>959</v>
      </c>
      <c r="B1084" s="338"/>
      <c r="C1084" s="338"/>
      <c r="D1084" s="339"/>
    </row>
    <row r="1085" s="113" customFormat="1" ht="25" customHeight="1" spans="1:4">
      <c r="A1085" s="328" t="s">
        <v>960</v>
      </c>
      <c r="B1085" s="343">
        <v>133</v>
      </c>
      <c r="C1085" s="343">
        <v>133</v>
      </c>
      <c r="D1085" s="339">
        <f>C1085/B1085-1</f>
        <v>0</v>
      </c>
    </row>
    <row r="1086" s="113" customFormat="1" ht="25" customHeight="1" spans="1:4">
      <c r="A1086" s="325" t="s">
        <v>304</v>
      </c>
      <c r="B1086" s="331"/>
      <c r="C1086" s="331"/>
      <c r="D1086" s="327"/>
    </row>
    <row r="1087" s="113" customFormat="1" ht="25" customHeight="1" spans="1:4">
      <c r="A1087" s="325" t="s">
        <v>140</v>
      </c>
      <c r="B1087" s="331">
        <f>B1088</f>
        <v>80</v>
      </c>
      <c r="C1087" s="331">
        <f>C1088</f>
        <v>80</v>
      </c>
      <c r="D1087" s="327">
        <f>C1087/B1087-1</f>
        <v>0</v>
      </c>
    </row>
    <row r="1088" s="113" customFormat="1" ht="25" customHeight="1" spans="1:4">
      <c r="A1088" s="325" t="s">
        <v>961</v>
      </c>
      <c r="B1088" s="331">
        <f>B1089</f>
        <v>80</v>
      </c>
      <c r="C1088" s="331">
        <f>C1089</f>
        <v>80</v>
      </c>
      <c r="D1088" s="327">
        <f>C1088/B1088-1</f>
        <v>0</v>
      </c>
    </row>
    <row r="1089" s="113" customFormat="1" ht="25" customHeight="1" spans="1:4">
      <c r="A1089" s="341" t="s">
        <v>166</v>
      </c>
      <c r="B1089" s="343">
        <v>80</v>
      </c>
      <c r="C1089" s="343">
        <v>80</v>
      </c>
      <c r="D1089" s="339">
        <f>C1089/B1089-1</f>
        <v>0</v>
      </c>
    </row>
    <row r="1090" s="113" customFormat="1" ht="25" customHeight="1" spans="1:4">
      <c r="A1090" s="328" t="s">
        <v>167</v>
      </c>
      <c r="B1090" s="335"/>
      <c r="C1090" s="335"/>
      <c r="D1090" s="339"/>
    </row>
    <row r="1091" s="113" customFormat="1" ht="25" customHeight="1" spans="1:4">
      <c r="A1091" s="328" t="s">
        <v>168</v>
      </c>
      <c r="B1091" s="335"/>
      <c r="C1091" s="335"/>
      <c r="D1091" s="339"/>
    </row>
    <row r="1092" s="113" customFormat="1" ht="25" customHeight="1" spans="1:4">
      <c r="A1092" s="328" t="s">
        <v>962</v>
      </c>
      <c r="B1092" s="335"/>
      <c r="C1092" s="335"/>
      <c r="D1092" s="339"/>
    </row>
    <row r="1093" s="113" customFormat="1" ht="25" customHeight="1" spans="1:4">
      <c r="A1093" s="328" t="s">
        <v>175</v>
      </c>
      <c r="B1093" s="335"/>
      <c r="C1093" s="335"/>
      <c r="D1093" s="339"/>
    </row>
    <row r="1094" s="113" customFormat="1" ht="25" customHeight="1" spans="1:4">
      <c r="A1094" s="328" t="s">
        <v>963</v>
      </c>
      <c r="B1094" s="338"/>
      <c r="C1094" s="338"/>
      <c r="D1094" s="339"/>
    </row>
    <row r="1095" s="113" customFormat="1" ht="25" customHeight="1" spans="1:4">
      <c r="A1095" s="325" t="s">
        <v>964</v>
      </c>
      <c r="B1095" s="326"/>
      <c r="C1095" s="326"/>
      <c r="D1095" s="327"/>
    </row>
    <row r="1096" s="113" customFormat="1" ht="25" customHeight="1" spans="1:4">
      <c r="A1096" s="328" t="s">
        <v>965</v>
      </c>
      <c r="B1096" s="338"/>
      <c r="C1096" s="338"/>
      <c r="D1096" s="339"/>
    </row>
    <row r="1097" s="113" customFormat="1" ht="25" customHeight="1" spans="1:4">
      <c r="A1097" s="328" t="s">
        <v>966</v>
      </c>
      <c r="B1097" s="338"/>
      <c r="C1097" s="338"/>
      <c r="D1097" s="339"/>
    </row>
    <row r="1098" s="113" customFormat="1" ht="25" customHeight="1" spans="1:4">
      <c r="A1098" s="328" t="s">
        <v>967</v>
      </c>
      <c r="B1098" s="338"/>
      <c r="C1098" s="338"/>
      <c r="D1098" s="339"/>
    </row>
    <row r="1099" s="113" customFormat="1" ht="25" customHeight="1" spans="1:4">
      <c r="A1099" s="328" t="s">
        <v>968</v>
      </c>
      <c r="B1099" s="338"/>
      <c r="C1099" s="338"/>
      <c r="D1099" s="339"/>
    </row>
    <row r="1100" s="113" customFormat="1" ht="25" customHeight="1" spans="1:4">
      <c r="A1100" s="328" t="s">
        <v>969</v>
      </c>
      <c r="B1100" s="338"/>
      <c r="C1100" s="338"/>
      <c r="D1100" s="339"/>
    </row>
    <row r="1101" s="113" customFormat="1" ht="25" customHeight="1" spans="1:4">
      <c r="A1101" s="328" t="s">
        <v>970</v>
      </c>
      <c r="B1101" s="338"/>
      <c r="C1101" s="338"/>
      <c r="D1101" s="339"/>
    </row>
    <row r="1102" s="113" customFormat="1" ht="25" customHeight="1" spans="1:4">
      <c r="A1102" s="328" t="s">
        <v>971</v>
      </c>
      <c r="B1102" s="338"/>
      <c r="C1102" s="338"/>
      <c r="D1102" s="339"/>
    </row>
    <row r="1103" s="113" customFormat="1" ht="25" customHeight="1" spans="1:4">
      <c r="A1103" s="328" t="s">
        <v>972</v>
      </c>
      <c r="B1103" s="338"/>
      <c r="C1103" s="338"/>
      <c r="D1103" s="339"/>
    </row>
    <row r="1104" s="113" customFormat="1" ht="25" customHeight="1" spans="1:4">
      <c r="A1104" s="328" t="s">
        <v>973</v>
      </c>
      <c r="B1104" s="338"/>
      <c r="C1104" s="338"/>
      <c r="D1104" s="339"/>
    </row>
    <row r="1105" s="113" customFormat="1" ht="25" customHeight="1" spans="1:4">
      <c r="A1105" s="325" t="s">
        <v>974</v>
      </c>
      <c r="B1105" s="331"/>
      <c r="C1105" s="331"/>
      <c r="D1105" s="327"/>
    </row>
    <row r="1106" s="113" customFormat="1" ht="25" customHeight="1" spans="1:4">
      <c r="A1106" s="328" t="s">
        <v>975</v>
      </c>
      <c r="B1106" s="335"/>
      <c r="C1106" s="335"/>
      <c r="D1106" s="339"/>
    </row>
    <row r="1107" s="113" customFormat="1" ht="25" customHeight="1" spans="1:4">
      <c r="A1107" s="328" t="s">
        <v>976</v>
      </c>
      <c r="B1107" s="335"/>
      <c r="C1107" s="335"/>
      <c r="D1107" s="339"/>
    </row>
    <row r="1108" s="113" customFormat="1" ht="25" customHeight="1" spans="1:4">
      <c r="A1108" s="328" t="s">
        <v>977</v>
      </c>
      <c r="B1108" s="335"/>
      <c r="C1108" s="335"/>
      <c r="D1108" s="339"/>
    </row>
    <row r="1109" s="113" customFormat="1" ht="25" customHeight="1" spans="1:4">
      <c r="A1109" s="328" t="s">
        <v>978</v>
      </c>
      <c r="B1109" s="335"/>
      <c r="C1109" s="335"/>
      <c r="D1109" s="339"/>
    </row>
    <row r="1110" s="113" customFormat="1" ht="25" customHeight="1" spans="1:4">
      <c r="A1110" s="328" t="s">
        <v>979</v>
      </c>
      <c r="B1110" s="335"/>
      <c r="C1110" s="335"/>
      <c r="D1110" s="339"/>
    </row>
    <row r="1111" s="113" customFormat="1" ht="25" customHeight="1" spans="1:4">
      <c r="A1111" s="325" t="s">
        <v>980</v>
      </c>
      <c r="B1111" s="331"/>
      <c r="C1111" s="331"/>
      <c r="D1111" s="327"/>
    </row>
    <row r="1112" s="113" customFormat="1" ht="25" customHeight="1" spans="1:4">
      <c r="A1112" s="328" t="s">
        <v>981</v>
      </c>
      <c r="B1112" s="335"/>
      <c r="C1112" s="335"/>
      <c r="D1112" s="339"/>
    </row>
    <row r="1113" s="113" customFormat="1" ht="25" customHeight="1" spans="1:4">
      <c r="A1113" s="328" t="s">
        <v>982</v>
      </c>
      <c r="B1113" s="335"/>
      <c r="C1113" s="335"/>
      <c r="D1113" s="339"/>
    </row>
    <row r="1114" s="113" customFormat="1" ht="25" customHeight="1" spans="1:4">
      <c r="A1114" s="325" t="s">
        <v>983</v>
      </c>
      <c r="B1114" s="326"/>
      <c r="C1114" s="326"/>
      <c r="D1114" s="327"/>
    </row>
    <row r="1115" s="113" customFormat="1" ht="25" customHeight="1" spans="1:4">
      <c r="A1115" s="325" t="s">
        <v>141</v>
      </c>
      <c r="B1115" s="331"/>
      <c r="C1115" s="331"/>
      <c r="D1115" s="327"/>
    </row>
    <row r="1116" s="113" customFormat="1" ht="25" customHeight="1" spans="1:4">
      <c r="A1116" s="325" t="s">
        <v>984</v>
      </c>
      <c r="B1116" s="331"/>
      <c r="C1116" s="331"/>
      <c r="D1116" s="327"/>
    </row>
    <row r="1117" s="113" customFormat="1" ht="25" customHeight="1" spans="1:4">
      <c r="A1117" s="325" t="s">
        <v>985</v>
      </c>
      <c r="B1117" s="331"/>
      <c r="C1117" s="331"/>
      <c r="D1117" s="327"/>
    </row>
    <row r="1118" s="113" customFormat="1" ht="25" customHeight="1" spans="1:4">
      <c r="A1118" s="325" t="s">
        <v>986</v>
      </c>
      <c r="B1118" s="331"/>
      <c r="C1118" s="331"/>
      <c r="D1118" s="327"/>
    </row>
    <row r="1119" s="113" customFormat="1" ht="25" customHeight="1" spans="1:4">
      <c r="A1119" s="325" t="s">
        <v>987</v>
      </c>
      <c r="B1119" s="331"/>
      <c r="C1119" s="331"/>
      <c r="D1119" s="327"/>
    </row>
    <row r="1120" s="113" customFormat="1" ht="25" customHeight="1" spans="1:4">
      <c r="A1120" s="325" t="s">
        <v>988</v>
      </c>
      <c r="B1120" s="331"/>
      <c r="C1120" s="331"/>
      <c r="D1120" s="327"/>
    </row>
    <row r="1121" s="113" customFormat="1" ht="25" customHeight="1" spans="1:4">
      <c r="A1121" s="325" t="s">
        <v>989</v>
      </c>
      <c r="B1121" s="326"/>
      <c r="C1121" s="326"/>
      <c r="D1121" s="327"/>
    </row>
    <row r="1122" s="113" customFormat="1" ht="25" customHeight="1" spans="1:4">
      <c r="A1122" s="325" t="s">
        <v>990</v>
      </c>
      <c r="B1122" s="331"/>
      <c r="C1122" s="331"/>
      <c r="D1122" s="327"/>
    </row>
    <row r="1123" s="113" customFormat="1" ht="25" customHeight="1" spans="1:4">
      <c r="A1123" s="325" t="s">
        <v>991</v>
      </c>
      <c r="B1123" s="331"/>
      <c r="C1123" s="331"/>
      <c r="D1123" s="327"/>
    </row>
    <row r="1124" s="113" customFormat="1" ht="25" customHeight="1" spans="1:4">
      <c r="A1124" s="325" t="s">
        <v>992</v>
      </c>
      <c r="B1124" s="331"/>
      <c r="C1124" s="331"/>
      <c r="D1124" s="327"/>
    </row>
    <row r="1125" s="113" customFormat="1" ht="25" customHeight="1" spans="1:4">
      <c r="A1125" s="325" t="s">
        <v>142</v>
      </c>
      <c r="B1125" s="331">
        <f>B1126+B1153</f>
        <v>4294</v>
      </c>
      <c r="C1125" s="331">
        <f>C1126+C1153</f>
        <v>4294</v>
      </c>
      <c r="D1125" s="327">
        <f>C1125/B1125-1</f>
        <v>0</v>
      </c>
    </row>
    <row r="1126" s="113" customFormat="1" ht="25" customHeight="1" spans="1:4">
      <c r="A1126" s="325" t="s">
        <v>993</v>
      </c>
      <c r="B1126" s="331">
        <f>SUM(B1127:B1152)</f>
        <v>4224</v>
      </c>
      <c r="C1126" s="331">
        <f>SUM(C1127:C1152)</f>
        <v>4224</v>
      </c>
      <c r="D1126" s="327">
        <f>C1126/B1126-1</f>
        <v>0</v>
      </c>
    </row>
    <row r="1127" s="113" customFormat="1" ht="25" customHeight="1" spans="1:4">
      <c r="A1127" s="328" t="s">
        <v>166</v>
      </c>
      <c r="B1127" s="344">
        <v>2050</v>
      </c>
      <c r="C1127" s="344">
        <v>2050</v>
      </c>
      <c r="D1127" s="339">
        <f>C1127/B1127-1</f>
        <v>0</v>
      </c>
    </row>
    <row r="1128" s="113" customFormat="1" ht="25" customHeight="1" spans="1:4">
      <c r="A1128" s="328" t="s">
        <v>167</v>
      </c>
      <c r="B1128" s="338"/>
      <c r="C1128" s="338"/>
      <c r="D1128" s="339"/>
    </row>
    <row r="1129" s="113" customFormat="1" ht="25" customHeight="1" spans="1:4">
      <c r="A1129" s="328" t="s">
        <v>168</v>
      </c>
      <c r="B1129" s="343">
        <v>501</v>
      </c>
      <c r="C1129" s="343">
        <v>501</v>
      </c>
      <c r="D1129" s="339">
        <f>C1129/B1129-1</f>
        <v>0</v>
      </c>
    </row>
    <row r="1130" s="113" customFormat="1" ht="25" customHeight="1" spans="1:4">
      <c r="A1130" s="328" t="s">
        <v>994</v>
      </c>
      <c r="B1130" s="335"/>
      <c r="C1130" s="335"/>
      <c r="D1130" s="339"/>
    </row>
    <row r="1131" s="113" customFormat="1" ht="25" customHeight="1" spans="1:4">
      <c r="A1131" s="328" t="s">
        <v>995</v>
      </c>
      <c r="B1131" s="343">
        <v>10</v>
      </c>
      <c r="C1131" s="343">
        <v>10</v>
      </c>
      <c r="D1131" s="339">
        <f>C1131/B1131-1</f>
        <v>0</v>
      </c>
    </row>
    <row r="1132" s="113" customFormat="1" ht="25" customHeight="1" spans="1:4">
      <c r="A1132" s="328" t="s">
        <v>996</v>
      </c>
      <c r="B1132" s="335"/>
      <c r="C1132" s="335"/>
      <c r="D1132" s="339"/>
    </row>
    <row r="1133" s="113" customFormat="1" ht="25" customHeight="1" spans="1:4">
      <c r="A1133" s="328" t="s">
        <v>997</v>
      </c>
      <c r="B1133" s="335"/>
      <c r="C1133" s="335"/>
      <c r="D1133" s="339"/>
    </row>
    <row r="1134" s="113" customFormat="1" ht="25" customHeight="1" spans="1:4">
      <c r="A1134" s="328" t="s">
        <v>998</v>
      </c>
      <c r="B1134" s="343">
        <v>196</v>
      </c>
      <c r="C1134" s="343">
        <v>196</v>
      </c>
      <c r="D1134" s="339">
        <f>C1134/B1134-1</f>
        <v>0</v>
      </c>
    </row>
    <row r="1135" s="113" customFormat="1" ht="25" customHeight="1" spans="1:4">
      <c r="A1135" s="328" t="s">
        <v>999</v>
      </c>
      <c r="B1135" s="335"/>
      <c r="C1135" s="335"/>
      <c r="D1135" s="339"/>
    </row>
    <row r="1136" s="113" customFormat="1" ht="25" customHeight="1" spans="1:4">
      <c r="A1136" s="328" t="s">
        <v>1000</v>
      </c>
      <c r="B1136" s="335"/>
      <c r="C1136" s="335"/>
      <c r="D1136" s="339"/>
    </row>
    <row r="1137" s="113" customFormat="1" ht="25" customHeight="1" spans="1:4">
      <c r="A1137" s="328" t="s">
        <v>1001</v>
      </c>
      <c r="B1137" s="343">
        <v>588</v>
      </c>
      <c r="C1137" s="343">
        <v>588</v>
      </c>
      <c r="D1137" s="339">
        <f>C1137/B1137-1</f>
        <v>0</v>
      </c>
    </row>
    <row r="1138" s="113" customFormat="1" ht="25" customHeight="1" spans="1:4">
      <c r="A1138" s="328" t="s">
        <v>1002</v>
      </c>
      <c r="B1138" s="335"/>
      <c r="C1138" s="335"/>
      <c r="D1138" s="339"/>
    </row>
    <row r="1139" s="113" customFormat="1" ht="25" customHeight="1" spans="1:4">
      <c r="A1139" s="328" t="s">
        <v>1003</v>
      </c>
      <c r="B1139" s="335"/>
      <c r="C1139" s="335"/>
      <c r="D1139" s="339"/>
    </row>
    <row r="1140" s="113" customFormat="1" ht="25" customHeight="1" spans="1:4">
      <c r="A1140" s="328" t="s">
        <v>1004</v>
      </c>
      <c r="B1140" s="335"/>
      <c r="C1140" s="335"/>
      <c r="D1140" s="339"/>
    </row>
    <row r="1141" s="113" customFormat="1" ht="25" customHeight="1" spans="1:4">
      <c r="A1141" s="328" t="s">
        <v>1005</v>
      </c>
      <c r="B1141" s="335"/>
      <c r="C1141" s="335"/>
      <c r="D1141" s="339"/>
    </row>
    <row r="1142" s="113" customFormat="1" ht="41" customHeight="1" spans="1:4">
      <c r="A1142" s="328" t="s">
        <v>1006</v>
      </c>
      <c r="B1142" s="335"/>
      <c r="C1142" s="335"/>
      <c r="D1142" s="339"/>
    </row>
    <row r="1143" s="113" customFormat="1" ht="25" customHeight="1" spans="1:4">
      <c r="A1143" s="328" t="s">
        <v>1007</v>
      </c>
      <c r="B1143" s="335"/>
      <c r="C1143" s="335"/>
      <c r="D1143" s="339"/>
    </row>
    <row r="1144" s="113" customFormat="1" ht="25" customHeight="1" spans="1:4">
      <c r="A1144" s="328" t="s">
        <v>1008</v>
      </c>
      <c r="B1144" s="335"/>
      <c r="C1144" s="335"/>
      <c r="D1144" s="339"/>
    </row>
    <row r="1145" s="113" customFormat="1" ht="25" customHeight="1" spans="1:4">
      <c r="A1145" s="328" t="s">
        <v>1009</v>
      </c>
      <c r="B1145" s="335"/>
      <c r="C1145" s="335"/>
      <c r="D1145" s="339"/>
    </row>
    <row r="1146" s="113" customFormat="1" ht="25" customHeight="1" spans="1:4">
      <c r="A1146" s="328" t="s">
        <v>1010</v>
      </c>
      <c r="B1146" s="335"/>
      <c r="C1146" s="335"/>
      <c r="D1146" s="339"/>
    </row>
    <row r="1147" s="113" customFormat="1" ht="25" customHeight="1" spans="1:4">
      <c r="A1147" s="328" t="s">
        <v>1011</v>
      </c>
      <c r="B1147" s="335"/>
      <c r="C1147" s="335"/>
      <c r="D1147" s="339"/>
    </row>
    <row r="1148" s="113" customFormat="1" ht="25" customHeight="1" spans="1:4">
      <c r="A1148" s="328" t="s">
        <v>1012</v>
      </c>
      <c r="B1148" s="335"/>
      <c r="C1148" s="335"/>
      <c r="D1148" s="339"/>
    </row>
    <row r="1149" s="113" customFormat="1" ht="25" customHeight="1" spans="1:4">
      <c r="A1149" s="328" t="s">
        <v>1013</v>
      </c>
      <c r="B1149" s="335"/>
      <c r="C1149" s="335"/>
      <c r="D1149" s="339"/>
    </row>
    <row r="1150" s="113" customFormat="1" ht="25" customHeight="1" spans="1:4">
      <c r="A1150" s="328" t="s">
        <v>1014</v>
      </c>
      <c r="B1150" s="335"/>
      <c r="C1150" s="335"/>
      <c r="D1150" s="339"/>
    </row>
    <row r="1151" s="113" customFormat="1" ht="25" customHeight="1" spans="1:4">
      <c r="A1151" s="328" t="s">
        <v>175</v>
      </c>
      <c r="B1151" s="343">
        <v>434</v>
      </c>
      <c r="C1151" s="343">
        <v>434</v>
      </c>
      <c r="D1151" s="339">
        <f>C1151/B1151-1</f>
        <v>0</v>
      </c>
    </row>
    <row r="1152" s="113" customFormat="1" ht="25" customHeight="1" spans="1:4">
      <c r="A1152" s="328" t="s">
        <v>1015</v>
      </c>
      <c r="B1152" s="343">
        <v>445</v>
      </c>
      <c r="C1152" s="343">
        <v>445</v>
      </c>
      <c r="D1152" s="339">
        <f>C1152/B1152-1</f>
        <v>0</v>
      </c>
    </row>
    <row r="1153" s="113" customFormat="1" ht="25" customHeight="1" spans="1:4">
      <c r="A1153" s="325" t="s">
        <v>1016</v>
      </c>
      <c r="B1153" s="331">
        <f>B1154</f>
        <v>70</v>
      </c>
      <c r="C1153" s="331">
        <f>C1154</f>
        <v>70</v>
      </c>
      <c r="D1153" s="327">
        <f>C1153/B1153-1</f>
        <v>0</v>
      </c>
    </row>
    <row r="1154" s="113" customFormat="1" ht="25" customHeight="1" spans="1:4">
      <c r="A1154" s="328" t="s">
        <v>166</v>
      </c>
      <c r="B1154" s="343">
        <v>70</v>
      </c>
      <c r="C1154" s="343">
        <v>70</v>
      </c>
      <c r="D1154" s="339">
        <f>C1154/B1154-1</f>
        <v>0</v>
      </c>
    </row>
    <row r="1155" s="113" customFormat="1" ht="25" customHeight="1" spans="1:4">
      <c r="A1155" s="328" t="s">
        <v>167</v>
      </c>
      <c r="B1155" s="335"/>
      <c r="C1155" s="335"/>
      <c r="D1155" s="339"/>
    </row>
    <row r="1156" s="113" customFormat="1" ht="25" customHeight="1" spans="1:4">
      <c r="A1156" s="328" t="s">
        <v>168</v>
      </c>
      <c r="B1156" s="335"/>
      <c r="C1156" s="335"/>
      <c r="D1156" s="339"/>
    </row>
    <row r="1157" s="113" customFormat="1" ht="25" customHeight="1" spans="1:4">
      <c r="A1157" s="328" t="s">
        <v>1017</v>
      </c>
      <c r="B1157" s="335"/>
      <c r="C1157" s="335"/>
      <c r="D1157" s="339"/>
    </row>
    <row r="1158" s="113" customFormat="1" ht="25" customHeight="1" spans="1:4">
      <c r="A1158" s="328" t="s">
        <v>1018</v>
      </c>
      <c r="B1158" s="335"/>
      <c r="C1158" s="335"/>
      <c r="D1158" s="339"/>
    </row>
    <row r="1159" s="113" customFormat="1" ht="25" customHeight="1" spans="1:4">
      <c r="A1159" s="328" t="s">
        <v>1019</v>
      </c>
      <c r="B1159" s="335"/>
      <c r="C1159" s="335"/>
      <c r="D1159" s="339"/>
    </row>
    <row r="1160" s="113" customFormat="1" ht="25" customHeight="1" spans="1:4">
      <c r="A1160" s="328" t="s">
        <v>1020</v>
      </c>
      <c r="B1160" s="338"/>
      <c r="C1160" s="338"/>
      <c r="D1160" s="339"/>
    </row>
    <row r="1161" s="113" customFormat="1" ht="25" customHeight="1" spans="1:4">
      <c r="A1161" s="328" t="s">
        <v>1021</v>
      </c>
      <c r="B1161" s="338"/>
      <c r="C1161" s="338"/>
      <c r="D1161" s="339"/>
    </row>
    <row r="1162" s="113" customFormat="1" ht="25" customHeight="1" spans="1:4">
      <c r="A1162" s="328" t="s">
        <v>1022</v>
      </c>
      <c r="B1162" s="335"/>
      <c r="C1162" s="335"/>
      <c r="D1162" s="339"/>
    </row>
    <row r="1163" s="113" customFormat="1" ht="25" customHeight="1" spans="1:4">
      <c r="A1163" s="328" t="s">
        <v>1023</v>
      </c>
      <c r="B1163" s="335"/>
      <c r="C1163" s="335"/>
      <c r="D1163" s="339"/>
    </row>
    <row r="1164" s="113" customFormat="1" ht="25" customHeight="1" spans="1:4">
      <c r="A1164" s="328" t="s">
        <v>1024</v>
      </c>
      <c r="B1164" s="335"/>
      <c r="C1164" s="335"/>
      <c r="D1164" s="339"/>
    </row>
    <row r="1165" s="113" customFormat="1" ht="25" customHeight="1" spans="1:4">
      <c r="A1165" s="328" t="s">
        <v>1025</v>
      </c>
      <c r="B1165" s="335"/>
      <c r="C1165" s="335"/>
      <c r="D1165" s="339"/>
    </row>
    <row r="1166" s="113" customFormat="1" ht="25" customHeight="1" spans="1:4">
      <c r="A1166" s="328" t="s">
        <v>1026</v>
      </c>
      <c r="B1166" s="335"/>
      <c r="C1166" s="335"/>
      <c r="D1166" s="339"/>
    </row>
    <row r="1167" s="113" customFormat="1" ht="25" customHeight="1" spans="1:4">
      <c r="A1167" s="328" t="s">
        <v>1027</v>
      </c>
      <c r="B1167" s="335"/>
      <c r="C1167" s="335"/>
      <c r="D1167" s="339"/>
    </row>
    <row r="1168" s="113" customFormat="1" ht="25" customHeight="1" spans="1:4">
      <c r="A1168" s="325" t="s">
        <v>1028</v>
      </c>
      <c r="B1168" s="331"/>
      <c r="C1168" s="331"/>
      <c r="D1168" s="327"/>
    </row>
    <row r="1169" s="113" customFormat="1" ht="25" customHeight="1" spans="1:4">
      <c r="A1169" s="325" t="s">
        <v>304</v>
      </c>
      <c r="B1169" s="331"/>
      <c r="C1169" s="331"/>
      <c r="D1169" s="327"/>
    </row>
    <row r="1170" s="113" customFormat="1" ht="25" customHeight="1" spans="1:4">
      <c r="A1170" s="325" t="s">
        <v>143</v>
      </c>
      <c r="B1170" s="331">
        <f>B1171+B1182</f>
        <v>15287</v>
      </c>
      <c r="C1170" s="331">
        <f>C1171+C1182</f>
        <v>10087</v>
      </c>
      <c r="D1170" s="327">
        <f>C1170/B1170-1</f>
        <v>-0.340158304441682</v>
      </c>
    </row>
    <row r="1171" s="113" customFormat="1" ht="25" customHeight="1" spans="1:4">
      <c r="A1171" s="325" t="s">
        <v>1029</v>
      </c>
      <c r="B1171" s="331">
        <f>SUM(B1172:B1181)</f>
        <v>4781</v>
      </c>
      <c r="C1171" s="331">
        <f>SUM(C1172:C1181)</f>
        <v>4781</v>
      </c>
      <c r="D1171" s="327">
        <f>C1171/B1171-1</f>
        <v>0</v>
      </c>
    </row>
    <row r="1172" s="113" customFormat="1" ht="25" customHeight="1" spans="1:4">
      <c r="A1172" s="328" t="s">
        <v>1030</v>
      </c>
      <c r="B1172" s="335"/>
      <c r="C1172" s="335"/>
      <c r="D1172" s="339"/>
    </row>
    <row r="1173" s="113" customFormat="1" ht="25" customHeight="1" spans="1:4">
      <c r="A1173" s="328" t="s">
        <v>1031</v>
      </c>
      <c r="B1173" s="335"/>
      <c r="C1173" s="335"/>
      <c r="D1173" s="339"/>
    </row>
    <row r="1174" s="113" customFormat="1" ht="25" customHeight="1" spans="1:4">
      <c r="A1174" s="328" t="s">
        <v>1032</v>
      </c>
      <c r="B1174" s="335"/>
      <c r="C1174" s="335"/>
      <c r="D1174" s="339"/>
    </row>
    <row r="1175" s="113" customFormat="1" ht="25" customHeight="1" spans="1:4">
      <c r="A1175" s="328" t="s">
        <v>1033</v>
      </c>
      <c r="B1175" s="335"/>
      <c r="C1175" s="335"/>
      <c r="D1175" s="339"/>
    </row>
    <row r="1176" s="113" customFormat="1" ht="25" customHeight="1" spans="1:4">
      <c r="A1176" s="328" t="s">
        <v>1034</v>
      </c>
      <c r="B1176" s="344">
        <v>1517</v>
      </c>
      <c r="C1176" s="344">
        <v>1517</v>
      </c>
      <c r="D1176" s="339">
        <f>C1176/B1176-1</f>
        <v>0</v>
      </c>
    </row>
    <row r="1177" s="113" customFormat="1" ht="25" customHeight="1" spans="1:4">
      <c r="A1177" s="328" t="s">
        <v>1035</v>
      </c>
      <c r="B1177" s="344">
        <v>1278</v>
      </c>
      <c r="C1177" s="344">
        <v>1278</v>
      </c>
      <c r="D1177" s="339">
        <f>C1177/B1177-1</f>
        <v>0</v>
      </c>
    </row>
    <row r="1178" s="113" customFormat="1" ht="25" customHeight="1" spans="1:4">
      <c r="A1178" s="328" t="s">
        <v>1036</v>
      </c>
      <c r="B1178" s="344">
        <v>1847</v>
      </c>
      <c r="C1178" s="344">
        <v>1847</v>
      </c>
      <c r="D1178" s="339">
        <f>C1178/B1178-1</f>
        <v>0</v>
      </c>
    </row>
    <row r="1179" s="113" customFormat="1" ht="25" customHeight="1" spans="1:4">
      <c r="A1179" s="328" t="s">
        <v>1037</v>
      </c>
      <c r="B1179" s="335"/>
      <c r="C1179" s="335"/>
      <c r="D1179" s="339"/>
    </row>
    <row r="1180" s="113" customFormat="1" ht="25" customHeight="1" spans="1:4">
      <c r="A1180" s="328" t="s">
        <v>1038</v>
      </c>
      <c r="B1180" s="335"/>
      <c r="C1180" s="335"/>
      <c r="D1180" s="339"/>
    </row>
    <row r="1181" s="113" customFormat="1" ht="25" customHeight="1" spans="1:4">
      <c r="A1181" s="328" t="s">
        <v>1039</v>
      </c>
      <c r="B1181" s="343">
        <v>139</v>
      </c>
      <c r="C1181" s="343">
        <v>139</v>
      </c>
      <c r="D1181" s="339">
        <f>C1181/B1181-1</f>
        <v>0</v>
      </c>
    </row>
    <row r="1182" s="113" customFormat="1" ht="25" customHeight="1" spans="1:4">
      <c r="A1182" s="325" t="s">
        <v>1040</v>
      </c>
      <c r="B1182" s="331">
        <f>B1183</f>
        <v>10506</v>
      </c>
      <c r="C1182" s="331">
        <f>C1183</f>
        <v>5306</v>
      </c>
      <c r="D1182" s="327">
        <f>C1182/B1182-1</f>
        <v>-0.494955263658862</v>
      </c>
    </row>
    <row r="1183" s="113" customFormat="1" ht="25" customHeight="1" spans="1:4">
      <c r="A1183" s="328" t="s">
        <v>1041</v>
      </c>
      <c r="B1183" s="345">
        <v>10506</v>
      </c>
      <c r="C1183" s="344">
        <v>5306</v>
      </c>
      <c r="D1183" s="339">
        <f>C1183/B1183-1</f>
        <v>-0.494955263658862</v>
      </c>
    </row>
    <row r="1184" s="113" customFormat="1" ht="25" customHeight="1" spans="1:4">
      <c r="A1184" s="328" t="s">
        <v>1042</v>
      </c>
      <c r="B1184" s="338"/>
      <c r="C1184" s="338"/>
      <c r="D1184" s="339"/>
    </row>
    <row r="1185" s="113" customFormat="1" ht="25" customHeight="1" spans="1:4">
      <c r="A1185" s="328" t="s">
        <v>1043</v>
      </c>
      <c r="B1185" s="335"/>
      <c r="C1185" s="335"/>
      <c r="D1185" s="339"/>
    </row>
    <row r="1186" s="113" customFormat="1" ht="25" customHeight="1" spans="1:4">
      <c r="A1186" s="325" t="s">
        <v>1044</v>
      </c>
      <c r="B1186" s="331"/>
      <c r="C1186" s="331"/>
      <c r="D1186" s="327"/>
    </row>
    <row r="1187" s="113" customFormat="1" ht="25" customHeight="1" spans="1:4">
      <c r="A1187" s="328" t="s">
        <v>1045</v>
      </c>
      <c r="B1187" s="335"/>
      <c r="C1187" s="335"/>
      <c r="D1187" s="339"/>
    </row>
    <row r="1188" s="113" customFormat="1" ht="25" customHeight="1" spans="1:4">
      <c r="A1188" s="328" t="s">
        <v>1046</v>
      </c>
      <c r="B1188" s="335"/>
      <c r="C1188" s="335"/>
      <c r="D1188" s="339"/>
    </row>
    <row r="1189" s="113" customFormat="1" ht="25" customHeight="1" spans="1:4">
      <c r="A1189" s="328" t="s">
        <v>1047</v>
      </c>
      <c r="B1189" s="335"/>
      <c r="C1189" s="335"/>
      <c r="D1189" s="339"/>
    </row>
    <row r="1190" s="113" customFormat="1" ht="25" customHeight="1" spans="1:4">
      <c r="A1190" s="325" t="s">
        <v>304</v>
      </c>
      <c r="B1190" s="331"/>
      <c r="C1190" s="331"/>
      <c r="D1190" s="327"/>
    </row>
    <row r="1191" s="113" customFormat="1" ht="25" customHeight="1" spans="1:4">
      <c r="A1191" s="325" t="s">
        <v>144</v>
      </c>
      <c r="B1191" s="331">
        <f>B1192+B1226</f>
        <v>1774</v>
      </c>
      <c r="C1191" s="331">
        <f>C1192+C1226</f>
        <v>1774</v>
      </c>
      <c r="D1191" s="327">
        <f>C1191/B1191-1</f>
        <v>0</v>
      </c>
    </row>
    <row r="1192" s="113" customFormat="1" ht="25" customHeight="1" spans="1:4">
      <c r="A1192" s="325" t="s">
        <v>1048</v>
      </c>
      <c r="B1192" s="331">
        <f>B1203+B1206</f>
        <v>298</v>
      </c>
      <c r="C1192" s="331">
        <f>C1203+C1206</f>
        <v>298</v>
      </c>
      <c r="D1192" s="327">
        <f>C1192/B1192-1</f>
        <v>0</v>
      </c>
    </row>
    <row r="1193" s="113" customFormat="1" ht="25" customHeight="1" spans="1:4">
      <c r="A1193" s="328" t="s">
        <v>166</v>
      </c>
      <c r="B1193" s="335"/>
      <c r="C1193" s="335"/>
      <c r="D1193" s="339"/>
    </row>
    <row r="1194" s="113" customFormat="1" ht="25" customHeight="1" spans="1:4">
      <c r="A1194" s="328" t="s">
        <v>167</v>
      </c>
      <c r="B1194" s="335"/>
      <c r="C1194" s="335"/>
      <c r="D1194" s="339"/>
    </row>
    <row r="1195" s="113" customFormat="1" ht="25" customHeight="1" spans="1:4">
      <c r="A1195" s="328" t="s">
        <v>168</v>
      </c>
      <c r="B1195" s="335"/>
      <c r="C1195" s="335"/>
      <c r="D1195" s="339"/>
    </row>
    <row r="1196" s="113" customFormat="1" ht="25" customHeight="1" spans="1:4">
      <c r="A1196" s="328" t="s">
        <v>1049</v>
      </c>
      <c r="B1196" s="335"/>
      <c r="C1196" s="335"/>
      <c r="D1196" s="339"/>
    </row>
    <row r="1197" s="113" customFormat="1" ht="25" customHeight="1" spans="1:4">
      <c r="A1197" s="328" t="s">
        <v>1050</v>
      </c>
      <c r="B1197" s="335"/>
      <c r="C1197" s="335"/>
      <c r="D1197" s="339"/>
    </row>
    <row r="1198" s="113" customFormat="1" ht="25" customHeight="1" spans="1:4">
      <c r="A1198" s="328" t="s">
        <v>1051</v>
      </c>
      <c r="B1198" s="335"/>
      <c r="C1198" s="335"/>
      <c r="D1198" s="339"/>
    </row>
    <row r="1199" s="113" customFormat="1" ht="25" customHeight="1" spans="1:4">
      <c r="A1199" s="328" t="s">
        <v>1052</v>
      </c>
      <c r="B1199" s="335"/>
      <c r="C1199" s="335"/>
      <c r="D1199" s="339"/>
    </row>
    <row r="1200" s="113" customFormat="1" ht="25" customHeight="1" spans="1:4">
      <c r="A1200" s="328" t="s">
        <v>1053</v>
      </c>
      <c r="B1200" s="335"/>
      <c r="C1200" s="335"/>
      <c r="D1200" s="339"/>
    </row>
    <row r="1201" s="113" customFormat="1" ht="25" customHeight="1" spans="1:4">
      <c r="A1201" s="328" t="s">
        <v>1054</v>
      </c>
      <c r="B1201" s="335"/>
      <c r="C1201" s="335"/>
      <c r="D1201" s="339"/>
    </row>
    <row r="1202" s="113" customFormat="1" ht="25" customHeight="1" spans="1:4">
      <c r="A1202" s="328" t="s">
        <v>1055</v>
      </c>
      <c r="B1202" s="335"/>
      <c r="C1202" s="335"/>
      <c r="D1202" s="339"/>
    </row>
    <row r="1203" s="113" customFormat="1" ht="25" customHeight="1" spans="1:4">
      <c r="A1203" s="328" t="s">
        <v>1056</v>
      </c>
      <c r="B1203" s="343">
        <v>285</v>
      </c>
      <c r="C1203" s="343">
        <v>285</v>
      </c>
      <c r="D1203" s="339">
        <f>C1203/B1203-1</f>
        <v>0</v>
      </c>
    </row>
    <row r="1204" s="113" customFormat="1" ht="25" customHeight="1" spans="1:4">
      <c r="A1204" s="328" t="s">
        <v>1057</v>
      </c>
      <c r="B1204" s="335"/>
      <c r="C1204" s="335"/>
      <c r="D1204" s="339"/>
    </row>
    <row r="1205" s="113" customFormat="1" ht="25" customHeight="1" spans="1:4">
      <c r="A1205" s="328" t="s">
        <v>175</v>
      </c>
      <c r="B1205" s="338"/>
      <c r="C1205" s="338"/>
      <c r="D1205" s="339"/>
    </row>
    <row r="1206" s="113" customFormat="1" ht="25" customHeight="1" spans="1:4">
      <c r="A1206" s="328" t="s">
        <v>1058</v>
      </c>
      <c r="B1206" s="343">
        <v>13</v>
      </c>
      <c r="C1206" s="343">
        <v>13</v>
      </c>
      <c r="D1206" s="339">
        <f>C1206/B1206-1</f>
        <v>0</v>
      </c>
    </row>
    <row r="1207" s="113" customFormat="1" ht="25" customHeight="1" spans="1:4">
      <c r="A1207" s="325" t="s">
        <v>1059</v>
      </c>
      <c r="B1207" s="331"/>
      <c r="C1207" s="331"/>
      <c r="D1207" s="327"/>
    </row>
    <row r="1208" s="113" customFormat="1" ht="25" customHeight="1" spans="1:4">
      <c r="A1208" s="328" t="s">
        <v>166</v>
      </c>
      <c r="B1208" s="335"/>
      <c r="C1208" s="335"/>
      <c r="D1208" s="339"/>
    </row>
    <row r="1209" s="113" customFormat="1" ht="25" customHeight="1" spans="1:4">
      <c r="A1209" s="328" t="s">
        <v>167</v>
      </c>
      <c r="B1209" s="335"/>
      <c r="C1209" s="335"/>
      <c r="D1209" s="339"/>
    </row>
    <row r="1210" s="113" customFormat="1" ht="25" customHeight="1" spans="1:4">
      <c r="A1210" s="328" t="s">
        <v>168</v>
      </c>
      <c r="B1210" s="335"/>
      <c r="C1210" s="335"/>
      <c r="D1210" s="339"/>
    </row>
    <row r="1211" s="113" customFormat="1" ht="25" customHeight="1" spans="1:4">
      <c r="A1211" s="328" t="s">
        <v>1060</v>
      </c>
      <c r="B1211" s="335"/>
      <c r="C1211" s="335"/>
      <c r="D1211" s="339"/>
    </row>
    <row r="1212" s="113" customFormat="1" ht="25" customHeight="1" spans="1:4">
      <c r="A1212" s="328" t="s">
        <v>1061</v>
      </c>
      <c r="B1212" s="335"/>
      <c r="C1212" s="335"/>
      <c r="D1212" s="339"/>
    </row>
    <row r="1213" s="113" customFormat="1" ht="25" customHeight="1" spans="1:4">
      <c r="A1213" s="328" t="s">
        <v>1062</v>
      </c>
      <c r="B1213" s="335"/>
      <c r="C1213" s="335"/>
      <c r="D1213" s="339"/>
    </row>
    <row r="1214" s="113" customFormat="1" ht="25" customHeight="1" spans="1:4">
      <c r="A1214" s="328" t="s">
        <v>1063</v>
      </c>
      <c r="B1214" s="338"/>
      <c r="C1214" s="338"/>
      <c r="D1214" s="339"/>
    </row>
    <row r="1215" s="113" customFormat="1" ht="25" customHeight="1" spans="1:4">
      <c r="A1215" s="328" t="s">
        <v>1064</v>
      </c>
      <c r="B1215" s="335"/>
      <c r="C1215" s="335"/>
      <c r="D1215" s="339"/>
    </row>
    <row r="1216" s="113" customFormat="1" ht="25" customHeight="1" spans="1:4">
      <c r="A1216" s="328" t="s">
        <v>1065</v>
      </c>
      <c r="B1216" s="335"/>
      <c r="C1216" s="335"/>
      <c r="D1216" s="339"/>
    </row>
    <row r="1217" s="113" customFormat="1" ht="25" customHeight="1" spans="1:4">
      <c r="A1217" s="328" t="s">
        <v>1066</v>
      </c>
      <c r="B1217" s="335"/>
      <c r="C1217" s="335"/>
      <c r="D1217" s="339"/>
    </row>
    <row r="1218" s="113" customFormat="1" ht="25" customHeight="1" spans="1:4">
      <c r="A1218" s="328" t="s">
        <v>1067</v>
      </c>
      <c r="B1218" s="335"/>
      <c r="C1218" s="335"/>
      <c r="D1218" s="339"/>
    </row>
    <row r="1219" s="113" customFormat="1" ht="25" customHeight="1" spans="1:4">
      <c r="A1219" s="328" t="s">
        <v>175</v>
      </c>
      <c r="B1219" s="335"/>
      <c r="C1219" s="335"/>
      <c r="D1219" s="339"/>
    </row>
    <row r="1220" s="113" customFormat="1" ht="25" customHeight="1" spans="1:4">
      <c r="A1220" s="328" t="s">
        <v>1068</v>
      </c>
      <c r="B1220" s="335"/>
      <c r="C1220" s="335"/>
      <c r="D1220" s="339"/>
    </row>
    <row r="1221" s="113" customFormat="1" ht="25" customHeight="1" spans="1:4">
      <c r="A1221" s="325" t="s">
        <v>1069</v>
      </c>
      <c r="B1221" s="331"/>
      <c r="C1221" s="331"/>
      <c r="D1221" s="327"/>
    </row>
    <row r="1222" s="113" customFormat="1" ht="25" customHeight="1" spans="1:4">
      <c r="A1222" s="328" t="s">
        <v>1070</v>
      </c>
      <c r="B1222" s="335"/>
      <c r="C1222" s="335"/>
      <c r="D1222" s="339"/>
    </row>
    <row r="1223" s="113" customFormat="1" ht="25" customHeight="1" spans="1:4">
      <c r="A1223" s="328" t="s">
        <v>1071</v>
      </c>
      <c r="B1223" s="335"/>
      <c r="C1223" s="335"/>
      <c r="D1223" s="339"/>
    </row>
    <row r="1224" s="113" customFormat="1" ht="25" customHeight="1" spans="1:4">
      <c r="A1224" s="328" t="s">
        <v>1072</v>
      </c>
      <c r="B1224" s="335"/>
      <c r="C1224" s="335"/>
      <c r="D1224" s="339"/>
    </row>
    <row r="1225" s="113" customFormat="1" ht="25" customHeight="1" spans="1:4">
      <c r="A1225" s="328" t="s">
        <v>1073</v>
      </c>
      <c r="B1225" s="335"/>
      <c r="C1225" s="335"/>
      <c r="D1225" s="339"/>
    </row>
    <row r="1226" s="113" customFormat="1" ht="25" customHeight="1" spans="1:4">
      <c r="A1226" s="325" t="s">
        <v>1074</v>
      </c>
      <c r="B1226" s="331">
        <f>B1229+B1231</f>
        <v>1476</v>
      </c>
      <c r="C1226" s="331">
        <f>C1229+C1231</f>
        <v>1476</v>
      </c>
      <c r="D1226" s="327">
        <f>C1226/B1226-1</f>
        <v>0</v>
      </c>
    </row>
    <row r="1227" s="113" customFormat="1" ht="25" customHeight="1" spans="1:4">
      <c r="A1227" s="328" t="s">
        <v>1075</v>
      </c>
      <c r="B1227" s="338"/>
      <c r="C1227" s="338"/>
      <c r="D1227" s="339"/>
    </row>
    <row r="1228" s="113" customFormat="1" ht="25" customHeight="1" spans="1:4">
      <c r="A1228" s="328" t="s">
        <v>1076</v>
      </c>
      <c r="B1228" s="335"/>
      <c r="C1228" s="335"/>
      <c r="D1228" s="339"/>
    </row>
    <row r="1229" s="113" customFormat="1" ht="25" customHeight="1" spans="1:4">
      <c r="A1229" s="328" t="s">
        <v>1077</v>
      </c>
      <c r="B1229" s="343">
        <v>635</v>
      </c>
      <c r="C1229" s="343">
        <v>635</v>
      </c>
      <c r="D1229" s="339">
        <f>C1229/B1229-1</f>
        <v>0</v>
      </c>
    </row>
    <row r="1230" s="113" customFormat="1" ht="25" customHeight="1" spans="1:4">
      <c r="A1230" s="328" t="s">
        <v>1078</v>
      </c>
      <c r="B1230" s="335"/>
      <c r="C1230" s="335"/>
      <c r="D1230" s="339"/>
    </row>
    <row r="1231" s="113" customFormat="1" ht="25" customHeight="1" spans="1:4">
      <c r="A1231" s="328" t="s">
        <v>1079</v>
      </c>
      <c r="B1231" s="343">
        <v>841</v>
      </c>
      <c r="C1231" s="343">
        <v>841</v>
      </c>
      <c r="D1231" s="339">
        <f>C1231/B1231-1</f>
        <v>0</v>
      </c>
    </row>
    <row r="1232" s="113" customFormat="1" ht="25" customHeight="1" spans="1:4">
      <c r="A1232" s="325" t="s">
        <v>1080</v>
      </c>
      <c r="B1232" s="331"/>
      <c r="C1232" s="331"/>
      <c r="D1232" s="327"/>
    </row>
    <row r="1233" s="113" customFormat="1" ht="25" customHeight="1" spans="1:4">
      <c r="A1233" s="328" t="s">
        <v>1081</v>
      </c>
      <c r="B1233" s="335"/>
      <c r="C1233" s="335"/>
      <c r="D1233" s="339"/>
    </row>
    <row r="1234" s="113" customFormat="1" ht="25" customHeight="1" spans="1:4">
      <c r="A1234" s="328" t="s">
        <v>1082</v>
      </c>
      <c r="B1234" s="335"/>
      <c r="C1234" s="335"/>
      <c r="D1234" s="339"/>
    </row>
    <row r="1235" s="113" customFormat="1" ht="25" customHeight="1" spans="1:4">
      <c r="A1235" s="328" t="s">
        <v>1083</v>
      </c>
      <c r="B1235" s="335"/>
      <c r="C1235" s="335"/>
      <c r="D1235" s="339"/>
    </row>
    <row r="1236" s="113" customFormat="1" ht="25" customHeight="1" spans="1:4">
      <c r="A1236" s="328" t="s">
        <v>1084</v>
      </c>
      <c r="B1236" s="335"/>
      <c r="C1236" s="335"/>
      <c r="D1236" s="339"/>
    </row>
    <row r="1237" s="113" customFormat="1" ht="25" customHeight="1" spans="1:4">
      <c r="A1237" s="328" t="s">
        <v>1085</v>
      </c>
      <c r="B1237" s="335"/>
      <c r="C1237" s="335"/>
      <c r="D1237" s="339"/>
    </row>
    <row r="1238" s="113" customFormat="1" ht="25" customHeight="1" spans="1:4">
      <c r="A1238" s="328" t="s">
        <v>1086</v>
      </c>
      <c r="B1238" s="335"/>
      <c r="C1238" s="335"/>
      <c r="D1238" s="339"/>
    </row>
    <row r="1239" s="113" customFormat="1" ht="25" customHeight="1" spans="1:4">
      <c r="A1239" s="328" t="s">
        <v>1087</v>
      </c>
      <c r="B1239" s="335"/>
      <c r="C1239" s="335"/>
      <c r="D1239" s="339"/>
    </row>
    <row r="1240" s="113" customFormat="1" ht="25" customHeight="1" spans="1:4">
      <c r="A1240" s="328" t="s">
        <v>1088</v>
      </c>
      <c r="B1240" s="335"/>
      <c r="C1240" s="335"/>
      <c r="D1240" s="339"/>
    </row>
    <row r="1241" s="113" customFormat="1" ht="25" customHeight="1" spans="1:4">
      <c r="A1241" s="328" t="s">
        <v>1089</v>
      </c>
      <c r="B1241" s="335"/>
      <c r="C1241" s="335"/>
      <c r="D1241" s="339"/>
    </row>
    <row r="1242" s="113" customFormat="1" ht="25" customHeight="1" spans="1:4">
      <c r="A1242" s="328" t="s">
        <v>1090</v>
      </c>
      <c r="B1242" s="335"/>
      <c r="C1242" s="335"/>
      <c r="D1242" s="339"/>
    </row>
    <row r="1243" s="113" customFormat="1" ht="25" customHeight="1" spans="1:4">
      <c r="A1243" s="328" t="s">
        <v>1091</v>
      </c>
      <c r="B1243" s="338"/>
      <c r="C1243" s="338"/>
      <c r="D1243" s="339"/>
    </row>
    <row r="1244" s="113" customFormat="1" ht="25" customHeight="1" spans="1:4">
      <c r="A1244" s="325" t="s">
        <v>304</v>
      </c>
      <c r="B1244" s="326"/>
      <c r="C1244" s="326"/>
      <c r="D1244" s="327"/>
    </row>
    <row r="1245" s="113" customFormat="1" ht="25" customHeight="1" spans="1:4">
      <c r="A1245" s="325" t="s">
        <v>145</v>
      </c>
      <c r="B1245" s="326">
        <f>B1246+B1258+B1291+B1295+B1301</f>
        <v>2796</v>
      </c>
      <c r="C1245" s="326">
        <f>C1246+C1258+C1291+C1295+C1301</f>
        <v>2796</v>
      </c>
      <c r="D1245" s="327">
        <f>C1245/B1245-1</f>
        <v>0</v>
      </c>
    </row>
    <row r="1246" s="113" customFormat="1" ht="25" customHeight="1" spans="1:4">
      <c r="A1246" s="325" t="s">
        <v>1092</v>
      </c>
      <c r="B1246" s="331">
        <f>SUM(B1247:B1257)</f>
        <v>1337</v>
      </c>
      <c r="C1246" s="331">
        <f>SUM(C1247:C1257)</f>
        <v>1338</v>
      </c>
      <c r="D1246" s="327">
        <f>C1246/B1246-1</f>
        <v>0.000747943156320208</v>
      </c>
    </row>
    <row r="1247" s="113" customFormat="1" ht="25" customHeight="1" spans="1:4">
      <c r="A1247" s="328" t="s">
        <v>166</v>
      </c>
      <c r="B1247" s="343">
        <v>561</v>
      </c>
      <c r="C1247" s="343">
        <v>561</v>
      </c>
      <c r="D1247" s="339">
        <f>C1247/B1247-1</f>
        <v>0</v>
      </c>
    </row>
    <row r="1248" s="113" customFormat="1" ht="25" customHeight="1" spans="1:4">
      <c r="A1248" s="328" t="s">
        <v>167</v>
      </c>
      <c r="B1248" s="335"/>
      <c r="C1248" s="335"/>
      <c r="D1248" s="339"/>
    </row>
    <row r="1249" s="113" customFormat="1" ht="25" customHeight="1" spans="1:4">
      <c r="A1249" s="328" t="s">
        <v>168</v>
      </c>
      <c r="B1249" s="345">
        <v>687</v>
      </c>
      <c r="C1249" s="343">
        <v>688</v>
      </c>
      <c r="D1249" s="339">
        <f>C1249/B1249-1</f>
        <v>0.00145560407569145</v>
      </c>
    </row>
    <row r="1250" s="113" customFormat="1" ht="25" customHeight="1" spans="1:4">
      <c r="A1250" s="328" t="s">
        <v>1093</v>
      </c>
      <c r="B1250" s="335"/>
      <c r="C1250" s="335"/>
      <c r="D1250" s="339"/>
    </row>
    <row r="1251" s="113" customFormat="1" ht="25" customHeight="1" spans="1:4">
      <c r="A1251" s="328" t="s">
        <v>1094</v>
      </c>
      <c r="B1251" s="335"/>
      <c r="C1251" s="335"/>
      <c r="D1251" s="339"/>
    </row>
    <row r="1252" s="113" customFormat="1" ht="25" customHeight="1" spans="1:4">
      <c r="A1252" s="328" t="s">
        <v>1095</v>
      </c>
      <c r="B1252" s="343">
        <v>25</v>
      </c>
      <c r="C1252" s="343">
        <v>25</v>
      </c>
      <c r="D1252" s="339">
        <f>C1252/B1252-1</f>
        <v>0</v>
      </c>
    </row>
    <row r="1253" s="113" customFormat="1" ht="25" customHeight="1" spans="1:4">
      <c r="A1253" s="328" t="s">
        <v>1096</v>
      </c>
      <c r="B1253" s="335"/>
      <c r="C1253" s="335"/>
      <c r="D1253" s="339"/>
    </row>
    <row r="1254" s="113" customFormat="1" ht="25" customHeight="1" spans="1:4">
      <c r="A1254" s="328" t="s">
        <v>1097</v>
      </c>
      <c r="B1254" s="343">
        <v>63</v>
      </c>
      <c r="C1254" s="343">
        <v>63</v>
      </c>
      <c r="D1254" s="339">
        <f>C1254/B1254-1</f>
        <v>0</v>
      </c>
    </row>
    <row r="1255" s="113" customFormat="1" ht="25" customHeight="1" spans="1:4">
      <c r="A1255" s="328" t="s">
        <v>1098</v>
      </c>
      <c r="B1255" s="335"/>
      <c r="C1255" s="335"/>
      <c r="D1255" s="339"/>
    </row>
    <row r="1256" s="113" customFormat="1" ht="25" customHeight="1" spans="1:4">
      <c r="A1256" s="328" t="s">
        <v>175</v>
      </c>
      <c r="B1256" s="335"/>
      <c r="C1256" s="335"/>
      <c r="D1256" s="339"/>
    </row>
    <row r="1257" s="113" customFormat="1" ht="25" customHeight="1" spans="1:4">
      <c r="A1257" s="328" t="s">
        <v>1099</v>
      </c>
      <c r="B1257" s="343">
        <v>1</v>
      </c>
      <c r="C1257" s="343">
        <v>1</v>
      </c>
      <c r="D1257" s="339">
        <f>C1257/B1257-1</f>
        <v>0</v>
      </c>
    </row>
    <row r="1258" s="113" customFormat="1" ht="25" customHeight="1" spans="1:4">
      <c r="A1258" s="325" t="s">
        <v>1100</v>
      </c>
      <c r="B1258" s="326">
        <f>B1262</f>
        <v>769</v>
      </c>
      <c r="C1258" s="326">
        <f>C1262</f>
        <v>769</v>
      </c>
      <c r="D1258" s="327">
        <f>C1258/B1258-1</f>
        <v>0</v>
      </c>
    </row>
    <row r="1259" s="113" customFormat="1" ht="25" customHeight="1" spans="1:4">
      <c r="A1259" s="328" t="s">
        <v>166</v>
      </c>
      <c r="B1259" s="335"/>
      <c r="C1259" s="335"/>
      <c r="D1259" s="339"/>
    </row>
    <row r="1260" s="113" customFormat="1" ht="25" customHeight="1" spans="1:4">
      <c r="A1260" s="328" t="s">
        <v>167</v>
      </c>
      <c r="B1260" s="335"/>
      <c r="C1260" s="335"/>
      <c r="D1260" s="339"/>
    </row>
    <row r="1261" s="113" customFormat="1" ht="25" customHeight="1" spans="1:4">
      <c r="A1261" s="328" t="s">
        <v>168</v>
      </c>
      <c r="B1261" s="335"/>
      <c r="C1261" s="335"/>
      <c r="D1261" s="339"/>
    </row>
    <row r="1262" s="113" customFormat="1" ht="25" customHeight="1" spans="1:4">
      <c r="A1262" s="328" t="s">
        <v>1101</v>
      </c>
      <c r="B1262" s="343">
        <v>769</v>
      </c>
      <c r="C1262" s="343">
        <v>769</v>
      </c>
      <c r="D1262" s="339">
        <f>C1262/B1262-1</f>
        <v>0</v>
      </c>
    </row>
    <row r="1263" s="113" customFormat="1" ht="25" customHeight="1" spans="1:4">
      <c r="A1263" s="328" t="s">
        <v>1102</v>
      </c>
      <c r="B1263" s="338"/>
      <c r="C1263" s="338"/>
      <c r="D1263" s="339"/>
    </row>
    <row r="1264" s="113" customFormat="1" ht="25" customHeight="1" spans="1:4">
      <c r="A1264" s="325" t="s">
        <v>1103</v>
      </c>
      <c r="B1264" s="331"/>
      <c r="C1264" s="331"/>
      <c r="D1264" s="327"/>
    </row>
    <row r="1265" s="113" customFormat="1" ht="25" customHeight="1" spans="1:4">
      <c r="A1265" s="328" t="s">
        <v>166</v>
      </c>
      <c r="B1265" s="335"/>
      <c r="C1265" s="335"/>
      <c r="D1265" s="339"/>
    </row>
    <row r="1266" s="113" customFormat="1" ht="25" customHeight="1" spans="1:4">
      <c r="A1266" s="328" t="s">
        <v>167</v>
      </c>
      <c r="B1266" s="335"/>
      <c r="C1266" s="335"/>
      <c r="D1266" s="339"/>
    </row>
    <row r="1267" s="113" customFormat="1" ht="25" customHeight="1" spans="1:4">
      <c r="A1267" s="328" t="s">
        <v>168</v>
      </c>
      <c r="B1267" s="335"/>
      <c r="C1267" s="335"/>
      <c r="D1267" s="339"/>
    </row>
    <row r="1268" s="113" customFormat="1" ht="25" customHeight="1" spans="1:4">
      <c r="A1268" s="328" t="s">
        <v>1104</v>
      </c>
      <c r="B1268" s="335"/>
      <c r="C1268" s="335"/>
      <c r="D1268" s="339"/>
    </row>
    <row r="1269" s="113" customFormat="1" ht="25" customHeight="1" spans="1:4">
      <c r="A1269" s="328" t="s">
        <v>1105</v>
      </c>
      <c r="B1269" s="335"/>
      <c r="C1269" s="335"/>
      <c r="D1269" s="339"/>
    </row>
    <row r="1270" s="113" customFormat="1" ht="25" customHeight="1" spans="1:4">
      <c r="A1270" s="325" t="s">
        <v>1106</v>
      </c>
      <c r="B1270" s="331"/>
      <c r="C1270" s="331"/>
      <c r="D1270" s="327"/>
    </row>
    <row r="1271" s="113" customFormat="1" ht="25" customHeight="1" spans="1:4">
      <c r="A1271" s="328" t="s">
        <v>166</v>
      </c>
      <c r="B1271" s="335"/>
      <c r="C1271" s="335"/>
      <c r="D1271" s="339"/>
    </row>
    <row r="1272" s="113" customFormat="1" ht="25" customHeight="1" spans="1:4">
      <c r="A1272" s="328" t="s">
        <v>167</v>
      </c>
      <c r="B1272" s="335"/>
      <c r="C1272" s="335"/>
      <c r="D1272" s="339"/>
    </row>
    <row r="1273" s="113" customFormat="1" ht="25" customHeight="1" spans="1:4">
      <c r="A1273" s="328" t="s">
        <v>168</v>
      </c>
      <c r="B1273" s="335"/>
      <c r="C1273" s="335"/>
      <c r="D1273" s="339"/>
    </row>
    <row r="1274" s="113" customFormat="1" ht="25" customHeight="1" spans="1:4">
      <c r="A1274" s="328" t="s">
        <v>1107</v>
      </c>
      <c r="B1274" s="335"/>
      <c r="C1274" s="335"/>
      <c r="D1274" s="339"/>
    </row>
    <row r="1275" s="113" customFormat="1" ht="25" customHeight="1" spans="1:4">
      <c r="A1275" s="328" t="s">
        <v>1108</v>
      </c>
      <c r="B1275" s="335"/>
      <c r="C1275" s="335"/>
      <c r="D1275" s="339"/>
    </row>
    <row r="1276" s="113" customFormat="1" ht="25" customHeight="1" spans="1:4">
      <c r="A1276" s="328" t="s">
        <v>175</v>
      </c>
      <c r="B1276" s="335"/>
      <c r="C1276" s="335"/>
      <c r="D1276" s="339"/>
    </row>
    <row r="1277" s="113" customFormat="1" ht="25" customHeight="1" spans="1:4">
      <c r="A1277" s="328" t="s">
        <v>1109</v>
      </c>
      <c r="B1277" s="335"/>
      <c r="C1277" s="335"/>
      <c r="D1277" s="339"/>
    </row>
    <row r="1278" s="113" customFormat="1" ht="25" customHeight="1" spans="1:4">
      <c r="A1278" s="325" t="s">
        <v>1110</v>
      </c>
      <c r="B1278" s="326"/>
      <c r="C1278" s="326"/>
      <c r="D1278" s="327"/>
    </row>
    <row r="1279" s="113" customFormat="1" ht="25" customHeight="1" spans="1:4">
      <c r="A1279" s="328" t="s">
        <v>166</v>
      </c>
      <c r="B1279" s="335"/>
      <c r="C1279" s="335"/>
      <c r="D1279" s="339"/>
    </row>
    <row r="1280" s="113" customFormat="1" ht="25" customHeight="1" spans="1:4">
      <c r="A1280" s="328" t="s">
        <v>167</v>
      </c>
      <c r="B1280" s="335"/>
      <c r="C1280" s="335"/>
      <c r="D1280" s="339"/>
    </row>
    <row r="1281" s="113" customFormat="1" ht="25" customHeight="1" spans="1:4">
      <c r="A1281" s="328" t="s">
        <v>168</v>
      </c>
      <c r="B1281" s="335"/>
      <c r="C1281" s="335"/>
      <c r="D1281" s="339"/>
    </row>
    <row r="1282" s="113" customFormat="1" ht="25" customHeight="1" spans="1:4">
      <c r="A1282" s="328" t="s">
        <v>1111</v>
      </c>
      <c r="B1282" s="335"/>
      <c r="C1282" s="335"/>
      <c r="D1282" s="339"/>
    </row>
    <row r="1283" s="113" customFormat="1" ht="25" customHeight="1" spans="1:4">
      <c r="A1283" s="328" t="s">
        <v>1112</v>
      </c>
      <c r="B1283" s="335"/>
      <c r="C1283" s="335"/>
      <c r="D1283" s="339"/>
    </row>
    <row r="1284" s="113" customFormat="1" ht="25" customHeight="1" spans="1:4">
      <c r="A1284" s="328" t="s">
        <v>1113</v>
      </c>
      <c r="B1284" s="335"/>
      <c r="C1284" s="335"/>
      <c r="D1284" s="339"/>
    </row>
    <row r="1285" s="113" customFormat="1" ht="25" customHeight="1" spans="1:4">
      <c r="A1285" s="328" t="s">
        <v>1114</v>
      </c>
      <c r="B1285" s="335"/>
      <c r="C1285" s="335"/>
      <c r="D1285" s="339"/>
    </row>
    <row r="1286" s="113" customFormat="1" ht="25" customHeight="1" spans="1:4">
      <c r="A1286" s="328" t="s">
        <v>1115</v>
      </c>
      <c r="B1286" s="335"/>
      <c r="C1286" s="335"/>
      <c r="D1286" s="339"/>
    </row>
    <row r="1287" s="113" customFormat="1" ht="25" customHeight="1" spans="1:4">
      <c r="A1287" s="328" t="s">
        <v>1116</v>
      </c>
      <c r="B1287" s="335"/>
      <c r="C1287" s="335"/>
      <c r="D1287" s="339"/>
    </row>
    <row r="1288" s="113" customFormat="1" ht="25" customHeight="1" spans="1:4">
      <c r="A1288" s="328" t="s">
        <v>1117</v>
      </c>
      <c r="B1288" s="335"/>
      <c r="C1288" s="335"/>
      <c r="D1288" s="339"/>
    </row>
    <row r="1289" s="113" customFormat="1" ht="25" customHeight="1" spans="1:4">
      <c r="A1289" s="328" t="s">
        <v>1118</v>
      </c>
      <c r="B1289" s="335"/>
      <c r="C1289" s="335"/>
      <c r="D1289" s="339"/>
    </row>
    <row r="1290" s="113" customFormat="1" ht="25" customHeight="1" spans="1:4">
      <c r="A1290" s="328" t="s">
        <v>1119</v>
      </c>
      <c r="B1290" s="335"/>
      <c r="C1290" s="335"/>
      <c r="D1290" s="339"/>
    </row>
    <row r="1291" s="113" customFormat="1" ht="25" customHeight="1" spans="1:4">
      <c r="A1291" s="325" t="s">
        <v>1120</v>
      </c>
      <c r="B1291" s="348">
        <f>B1292</f>
        <v>29</v>
      </c>
      <c r="C1291" s="348">
        <f>C1292</f>
        <v>28</v>
      </c>
      <c r="D1291" s="327">
        <f>C1291/B1291-1</f>
        <v>-0.0344827586206896</v>
      </c>
    </row>
    <row r="1292" s="113" customFormat="1" ht="25" customHeight="1" spans="1:4">
      <c r="A1292" s="328" t="s">
        <v>1121</v>
      </c>
      <c r="B1292" s="343">
        <v>29</v>
      </c>
      <c r="C1292" s="343">
        <v>28</v>
      </c>
      <c r="D1292" s="339">
        <f>C1292/B1292-1</f>
        <v>-0.0344827586206896</v>
      </c>
    </row>
    <row r="1293" s="113" customFormat="1" ht="25" customHeight="1" spans="1:4">
      <c r="A1293" s="328" t="s">
        <v>1122</v>
      </c>
      <c r="B1293" s="335"/>
      <c r="C1293" s="335"/>
      <c r="D1293" s="339"/>
    </row>
    <row r="1294" s="113" customFormat="1" ht="25" customHeight="1" spans="1:4">
      <c r="A1294" s="328" t="s">
        <v>1123</v>
      </c>
      <c r="B1294" s="335"/>
      <c r="C1294" s="335"/>
      <c r="D1294" s="339"/>
    </row>
    <row r="1295" s="113" customFormat="1" ht="25" customHeight="1" spans="1:4">
      <c r="A1295" s="325" t="s">
        <v>1124</v>
      </c>
      <c r="B1295" s="331">
        <f>SUM(B1296:B1298)</f>
        <v>297</v>
      </c>
      <c r="C1295" s="331">
        <f>SUM(C1296:C1298)</f>
        <v>297</v>
      </c>
      <c r="D1295" s="327">
        <f>C1295/B1295-1</f>
        <v>0</v>
      </c>
    </row>
    <row r="1296" s="113" customFormat="1" ht="25" customHeight="1" spans="1:4">
      <c r="A1296" s="328" t="s">
        <v>1125</v>
      </c>
      <c r="B1296" s="350">
        <v>260</v>
      </c>
      <c r="C1296" s="350">
        <v>260</v>
      </c>
      <c r="D1296" s="339">
        <f>C1296/B1296-1</f>
        <v>0</v>
      </c>
    </row>
    <row r="1297" s="113" customFormat="1" ht="25" customHeight="1" spans="1:4">
      <c r="A1297" s="328" t="s">
        <v>1126</v>
      </c>
      <c r="B1297" s="350">
        <v>10</v>
      </c>
      <c r="C1297" s="350">
        <v>10</v>
      </c>
      <c r="D1297" s="339">
        <f>C1297/B1297-1</f>
        <v>0</v>
      </c>
    </row>
    <row r="1298" s="113" customFormat="1" ht="25" customHeight="1" spans="1:4">
      <c r="A1298" s="328" t="s">
        <v>1127</v>
      </c>
      <c r="B1298" s="350">
        <v>27</v>
      </c>
      <c r="C1298" s="350">
        <v>27</v>
      </c>
      <c r="D1298" s="339">
        <f>C1298/B1298-1</f>
        <v>0</v>
      </c>
    </row>
    <row r="1299" s="113" customFormat="1" ht="25" customHeight="1" spans="1:4">
      <c r="A1299" s="328" t="s">
        <v>1128</v>
      </c>
      <c r="B1299" s="335"/>
      <c r="C1299" s="335"/>
      <c r="D1299" s="339"/>
    </row>
    <row r="1300" s="113" customFormat="1" ht="39" customHeight="1" spans="1:4">
      <c r="A1300" s="328" t="s">
        <v>1129</v>
      </c>
      <c r="B1300" s="335"/>
      <c r="C1300" s="335"/>
      <c r="D1300" s="339"/>
    </row>
    <row r="1301" s="113" customFormat="1" ht="25" customHeight="1" spans="1:4">
      <c r="A1301" s="325" t="s">
        <v>1130</v>
      </c>
      <c r="B1301" s="346">
        <v>364</v>
      </c>
      <c r="C1301" s="346">
        <v>364</v>
      </c>
      <c r="D1301" s="327">
        <f>C1301/B1301-1</f>
        <v>0</v>
      </c>
    </row>
    <row r="1302" s="113" customFormat="1" ht="25" customHeight="1" spans="1:4">
      <c r="A1302" s="325" t="s">
        <v>146</v>
      </c>
      <c r="B1302" s="331"/>
      <c r="C1302" s="331">
        <v>6000</v>
      </c>
      <c r="D1302" s="327"/>
    </row>
    <row r="1303" s="113" customFormat="1" ht="25" customHeight="1" spans="1:4">
      <c r="A1303" s="325" t="s">
        <v>147</v>
      </c>
      <c r="B1303" s="331">
        <f>B1305</f>
        <v>25055</v>
      </c>
      <c r="C1303" s="331">
        <f>C1305</f>
        <v>35000</v>
      </c>
      <c r="D1303" s="327">
        <f>C1303/B1303-1</f>
        <v>0.396926761125524</v>
      </c>
    </row>
    <row r="1304" s="113" customFormat="1" ht="39" customHeight="1" spans="1:4">
      <c r="A1304" s="325" t="s">
        <v>1131</v>
      </c>
      <c r="B1304" s="331"/>
      <c r="C1304" s="331"/>
      <c r="D1304" s="327"/>
    </row>
    <row r="1305" s="113" customFormat="1" ht="25" customHeight="1" spans="1:4">
      <c r="A1305" s="328" t="s">
        <v>1132</v>
      </c>
      <c r="B1305" s="345">
        <v>25055</v>
      </c>
      <c r="C1305" s="344">
        <v>35000</v>
      </c>
      <c r="D1305" s="339">
        <f>C1305/B1305-1</f>
        <v>0.396926761125524</v>
      </c>
    </row>
    <row r="1306" s="113" customFormat="1" ht="39" customHeight="1" spans="1:4">
      <c r="A1306" s="328" t="s">
        <v>1133</v>
      </c>
      <c r="B1306" s="335"/>
      <c r="C1306" s="335"/>
      <c r="D1306" s="339"/>
    </row>
    <row r="1307" s="113" customFormat="1" ht="41" customHeight="1" spans="1:4">
      <c r="A1307" s="328" t="s">
        <v>1134</v>
      </c>
      <c r="B1307" s="335"/>
      <c r="C1307" s="335"/>
      <c r="D1307" s="339"/>
    </row>
    <row r="1308" s="113" customFormat="1" ht="25" customHeight="1" spans="1:4">
      <c r="A1308" s="328" t="s">
        <v>1135</v>
      </c>
      <c r="B1308" s="335"/>
      <c r="C1308" s="335"/>
      <c r="D1308" s="339"/>
    </row>
    <row r="1309" s="113" customFormat="1" ht="25" customHeight="1" spans="1:4">
      <c r="A1309" s="325" t="s">
        <v>148</v>
      </c>
      <c r="B1309" s="331">
        <f>B1310</f>
        <v>175</v>
      </c>
      <c r="C1309" s="331">
        <f>C1310</f>
        <v>192</v>
      </c>
      <c r="D1309" s="327">
        <f>C1309/B1309-1</f>
        <v>0.0971428571428572</v>
      </c>
    </row>
    <row r="1310" s="113" customFormat="1" ht="25" customHeight="1" spans="1:4">
      <c r="A1310" s="328" t="s">
        <v>1136</v>
      </c>
      <c r="B1310" s="343">
        <v>175</v>
      </c>
      <c r="C1310" s="343">
        <v>192</v>
      </c>
      <c r="D1310" s="339">
        <f>C1310/B1310-1</f>
        <v>0.0971428571428572</v>
      </c>
    </row>
    <row r="1311" s="113" customFormat="1" ht="25" customHeight="1" spans="1:4">
      <c r="A1311" s="325" t="s">
        <v>149</v>
      </c>
      <c r="B1311" s="326">
        <f>B1313</f>
        <v>25</v>
      </c>
      <c r="C1311" s="326">
        <f>C1313</f>
        <v>25</v>
      </c>
      <c r="D1311" s="327">
        <f>C1311/B1311-1</f>
        <v>0</v>
      </c>
    </row>
    <row r="1312" s="113" customFormat="1" ht="25" customHeight="1" spans="1:4">
      <c r="A1312" s="328" t="s">
        <v>1137</v>
      </c>
      <c r="B1312" s="338"/>
      <c r="C1312" s="338"/>
      <c r="D1312" s="339"/>
    </row>
    <row r="1313" s="113" customFormat="1" ht="25" customHeight="1" spans="1:4">
      <c r="A1313" s="328" t="s">
        <v>992</v>
      </c>
      <c r="B1313" s="345">
        <v>25</v>
      </c>
      <c r="C1313" s="345">
        <v>25</v>
      </c>
      <c r="D1313" s="339">
        <f>C1313/B1313-1</f>
        <v>0</v>
      </c>
    </row>
    <row r="1314" s="113" customFormat="1" ht="25" customHeight="1" spans="1:4">
      <c r="A1314" s="325"/>
      <c r="B1314" s="351"/>
      <c r="C1314" s="351"/>
      <c r="D1314" s="327"/>
    </row>
    <row r="1315" s="113" customFormat="1" ht="25" customHeight="1" spans="1:4">
      <c r="A1315" s="325"/>
      <c r="B1315" s="351"/>
      <c r="C1315" s="351"/>
      <c r="D1315" s="327"/>
    </row>
    <row r="1316" s="113" customFormat="1" ht="25" customHeight="1" spans="1:4">
      <c r="A1316" s="352" t="s">
        <v>1138</v>
      </c>
      <c r="B1316" s="331">
        <f>B4+B249+B252+B268+B361+B417+B472+B530+B653+B727+B801+B821+B934+B999+B1066+B1115+B1125+B1170+B1191+B1245+B1302+B1303+B1311+B1309+B1087</f>
        <v>560369</v>
      </c>
      <c r="C1316" s="331">
        <f>C4+C249+C252+C268+C361+C417+C472+C530+C653+C727+C801+C821+C934+C999+C1066+C1115+C1125+C1170+C1191+C1245+C1302+C1303+C1311+C1309+C1087</f>
        <v>563360</v>
      </c>
      <c r="D1316" s="327">
        <f>C1316/B1316-1</f>
        <v>0.00533755436150107</v>
      </c>
    </row>
  </sheetData>
  <autoFilter ref="A3:D1316">
    <extLst/>
  </autoFilter>
  <mergeCells count="1">
    <mergeCell ref="A1:D1"/>
  </mergeCells>
  <printOptions horizontalCentered="1"/>
  <pageMargins left="0.471527777777778" right="0.393055555555556" top="1.14166666666667" bottom="0.747916666666667" header="0.313888888888889" footer="0.313888888888889"/>
  <pageSetup paperSize="9" scale="75" orientation="portrait" horizontalDpi="600"/>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B31"/>
  <sheetViews>
    <sheetView showZeros="0" view="pageBreakPreview" zoomScaleNormal="100" topLeftCell="A19" workbookViewId="0">
      <selection activeCell="B7" sqref="B7"/>
    </sheetView>
  </sheetViews>
  <sheetFormatPr defaultColWidth="9" defaultRowHeight="14.4" outlineLevelCol="1"/>
  <cols>
    <col min="1" max="1" width="55.8796296296296" customWidth="1"/>
    <col min="2" max="2" width="49.3796296296296" customWidth="1"/>
  </cols>
  <sheetData>
    <row r="1" ht="45" customHeight="1" spans="1:2">
      <c r="A1" s="304" t="s">
        <v>1139</v>
      </c>
      <c r="B1" s="304"/>
    </row>
    <row r="2" ht="20.1" customHeight="1" spans="1:2">
      <c r="A2" s="305"/>
      <c r="B2" s="306" t="s">
        <v>40</v>
      </c>
    </row>
    <row r="3" ht="45" customHeight="1" spans="1:2">
      <c r="A3" s="307" t="s">
        <v>1140</v>
      </c>
      <c r="B3" s="72" t="s">
        <v>43</v>
      </c>
    </row>
    <row r="4" ht="30" customHeight="1" spans="1:2">
      <c r="A4" s="308" t="s">
        <v>1141</v>
      </c>
      <c r="B4" s="309">
        <f>SUM(B5:B8)</f>
        <v>54670</v>
      </c>
    </row>
    <row r="5" ht="30" customHeight="1" spans="1:2">
      <c r="A5" s="310" t="s">
        <v>1142</v>
      </c>
      <c r="B5" s="311">
        <f>37590+4900</f>
        <v>42490</v>
      </c>
    </row>
    <row r="6" ht="30" customHeight="1" spans="1:2">
      <c r="A6" s="310" t="s">
        <v>1143</v>
      </c>
      <c r="B6" s="311">
        <v>8886</v>
      </c>
    </row>
    <row r="7" ht="30" customHeight="1" spans="1:2">
      <c r="A7" s="310" t="s">
        <v>1144</v>
      </c>
      <c r="B7" s="311">
        <v>3294</v>
      </c>
    </row>
    <row r="8" ht="30" customHeight="1" spans="1:2">
      <c r="A8" s="310" t="s">
        <v>1145</v>
      </c>
      <c r="B8" s="312"/>
    </row>
    <row r="9" ht="30" customHeight="1" spans="1:2">
      <c r="A9" s="308" t="s">
        <v>1146</v>
      </c>
      <c r="B9" s="313">
        <f>SUM(B10:B19)</f>
        <v>5300</v>
      </c>
    </row>
    <row r="10" ht="30" customHeight="1" spans="1:2">
      <c r="A10" s="310" t="s">
        <v>1147</v>
      </c>
      <c r="B10" s="312">
        <v>3510</v>
      </c>
    </row>
    <row r="11" ht="30" customHeight="1" spans="1:2">
      <c r="A11" s="310" t="s">
        <v>1148</v>
      </c>
      <c r="B11" s="312">
        <v>20</v>
      </c>
    </row>
    <row r="12" ht="30" customHeight="1" spans="1:2">
      <c r="A12" s="310" t="s">
        <v>1149</v>
      </c>
      <c r="B12" s="312">
        <v>500</v>
      </c>
    </row>
    <row r="13" ht="30" customHeight="1" spans="1:2">
      <c r="A13" s="310" t="s">
        <v>1150</v>
      </c>
      <c r="B13" s="312">
        <v>200</v>
      </c>
    </row>
    <row r="14" ht="30" customHeight="1" spans="1:2">
      <c r="A14" s="310" t="s">
        <v>1151</v>
      </c>
      <c r="B14" s="312">
        <v>400</v>
      </c>
    </row>
    <row r="15" ht="30" customHeight="1" spans="1:2">
      <c r="A15" s="310" t="s">
        <v>1152</v>
      </c>
      <c r="B15" s="314">
        <v>10</v>
      </c>
    </row>
    <row r="16" ht="30" customHeight="1" spans="1:2">
      <c r="A16" s="310" t="s">
        <v>1153</v>
      </c>
      <c r="B16" s="314"/>
    </row>
    <row r="17" ht="30" customHeight="1" spans="1:2">
      <c r="A17" s="310" t="s">
        <v>1154</v>
      </c>
      <c r="B17" s="314">
        <v>468</v>
      </c>
    </row>
    <row r="18" ht="30" customHeight="1" spans="1:2">
      <c r="A18" s="310" t="s">
        <v>1155</v>
      </c>
      <c r="B18" s="314">
        <v>192</v>
      </c>
    </row>
    <row r="19" ht="30" customHeight="1" spans="1:2">
      <c r="A19" s="310" t="s">
        <v>1156</v>
      </c>
      <c r="B19" s="314"/>
    </row>
    <row r="20" ht="30" customHeight="1" spans="1:2">
      <c r="A20" s="308" t="s">
        <v>1157</v>
      </c>
      <c r="B20" s="315"/>
    </row>
    <row r="21" ht="30" customHeight="1" spans="1:2">
      <c r="A21" s="310" t="s">
        <v>1158</v>
      </c>
      <c r="B21" s="316"/>
    </row>
    <row r="22" ht="30" customHeight="1" spans="1:2">
      <c r="A22" s="308" t="s">
        <v>1159</v>
      </c>
      <c r="B22" s="317">
        <f>B23+B24+B25</f>
        <v>122261</v>
      </c>
    </row>
    <row r="23" ht="30" customHeight="1" spans="1:2">
      <c r="A23" s="310" t="s">
        <v>1160</v>
      </c>
      <c r="B23" s="311">
        <v>117761</v>
      </c>
    </row>
    <row r="24" ht="30" customHeight="1" spans="1:2">
      <c r="A24" s="310" t="s">
        <v>1161</v>
      </c>
      <c r="B24" s="314">
        <v>4500</v>
      </c>
    </row>
    <row r="25" ht="30" customHeight="1" spans="1:2">
      <c r="A25" s="308" t="s">
        <v>1162</v>
      </c>
      <c r="B25" s="315"/>
    </row>
    <row r="26" ht="30" customHeight="1" spans="1:2">
      <c r="A26" s="310" t="s">
        <v>1163</v>
      </c>
      <c r="B26" s="316"/>
    </row>
    <row r="27" ht="30" customHeight="1" spans="1:2">
      <c r="A27" s="308" t="s">
        <v>1164</v>
      </c>
      <c r="B27" s="315">
        <f>B29+B30</f>
        <v>26263</v>
      </c>
    </row>
    <row r="28" ht="30" customHeight="1" spans="1:2">
      <c r="A28" s="310" t="s">
        <v>1165</v>
      </c>
      <c r="B28" s="318"/>
    </row>
    <row r="29" ht="30" customHeight="1" spans="1:2">
      <c r="A29" s="310" t="s">
        <v>1166</v>
      </c>
      <c r="B29" s="314">
        <v>14931</v>
      </c>
    </row>
    <row r="30" ht="30" customHeight="1" spans="1:2">
      <c r="A30" s="310" t="s">
        <v>1167</v>
      </c>
      <c r="B30" s="314">
        <v>11332</v>
      </c>
    </row>
    <row r="31" ht="30" customHeight="1" spans="1:2">
      <c r="A31" s="319" t="s">
        <v>1168</v>
      </c>
      <c r="B31" s="315">
        <f>B4+B9+B22+B27</f>
        <v>208494</v>
      </c>
    </row>
  </sheetData>
  <autoFilter ref="A3:B31">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72"/>
  <sheetViews>
    <sheetView workbookViewId="0">
      <selection activeCell="F24" sqref="F24"/>
    </sheetView>
  </sheetViews>
  <sheetFormatPr defaultColWidth="9" defaultRowHeight="15.6"/>
  <cols>
    <col min="1" max="1" width="39.25" style="111" customWidth="1"/>
    <col min="2" max="2" width="18" style="113" customWidth="1"/>
    <col min="3" max="4" width="18" style="111" customWidth="1"/>
    <col min="5" max="5" width="20.8796296296296" style="111" customWidth="1"/>
    <col min="6" max="6" width="12.6296296296296" style="111"/>
    <col min="7" max="7" width="11.5" style="111"/>
    <col min="8" max="8" width="12.6296296296296" style="111"/>
    <col min="9" max="16380" width="9" style="111"/>
    <col min="16381" max="16383" width="35.6296296296296" style="111"/>
    <col min="16384" max="16384" width="9" style="111"/>
  </cols>
  <sheetData>
    <row r="1" s="111" customFormat="1" ht="35.1" customHeight="1" spans="1:4">
      <c r="A1" s="116" t="s">
        <v>1169</v>
      </c>
      <c r="B1" s="116"/>
      <c r="C1" s="116"/>
      <c r="D1" s="116"/>
    </row>
    <row r="2" s="111" customFormat="1" ht="20.1" customHeight="1" spans="1:4">
      <c r="A2" s="292"/>
      <c r="B2" s="293"/>
      <c r="C2" s="294"/>
      <c r="D2" s="295" t="s">
        <v>40</v>
      </c>
    </row>
    <row r="3" s="291" customFormat="1" ht="25" customHeight="1" spans="1:4">
      <c r="A3" s="296" t="s">
        <v>41</v>
      </c>
      <c r="B3" s="297" t="s">
        <v>42</v>
      </c>
      <c r="C3" s="297" t="s">
        <v>43</v>
      </c>
      <c r="D3" s="297" t="s">
        <v>1170</v>
      </c>
    </row>
    <row r="4" s="280" customFormat="1" ht="24" customHeight="1" spans="1:4">
      <c r="A4" s="298" t="s">
        <v>110</v>
      </c>
      <c r="B4" s="299">
        <f>B5+B12+B39+B64+B65+B69+B72</f>
        <v>560278</v>
      </c>
      <c r="C4" s="299">
        <f>C5+C12+C39+C64+C65+C69+C72</f>
        <v>428810</v>
      </c>
      <c r="D4" s="230">
        <f t="shared" ref="D4:D6" si="0">C4/B4-1</f>
        <v>-0.234647799842221</v>
      </c>
    </row>
    <row r="5" s="280" customFormat="1" ht="24" customHeight="1" spans="1:9">
      <c r="A5" s="298" t="s">
        <v>1171</v>
      </c>
      <c r="B5" s="299" t="s">
        <v>112</v>
      </c>
      <c r="C5" s="300" t="s">
        <v>112</v>
      </c>
      <c r="D5" s="230">
        <f t="shared" si="0"/>
        <v>0</v>
      </c>
      <c r="I5" s="280" t="s">
        <v>1172</v>
      </c>
    </row>
    <row r="6" s="280" customFormat="1" ht="24" customHeight="1" spans="1:4">
      <c r="A6" s="285" t="s">
        <v>1173</v>
      </c>
      <c r="B6" s="301" t="s">
        <v>1174</v>
      </c>
      <c r="C6" s="302" t="s">
        <v>1174</v>
      </c>
      <c r="D6" s="230">
        <f t="shared" si="0"/>
        <v>0</v>
      </c>
    </row>
    <row r="7" s="280" customFormat="1" ht="24" customHeight="1" spans="1:4">
      <c r="A7" s="285" t="s">
        <v>1175</v>
      </c>
      <c r="B7" s="301" t="s">
        <v>89</v>
      </c>
      <c r="C7" s="302" t="s">
        <v>89</v>
      </c>
      <c r="D7" s="230"/>
    </row>
    <row r="8" s="280" customFormat="1" ht="24" customHeight="1" spans="1:4">
      <c r="A8" s="285" t="s">
        <v>1176</v>
      </c>
      <c r="B8" s="301" t="s">
        <v>1177</v>
      </c>
      <c r="C8" s="302" t="s">
        <v>1177</v>
      </c>
      <c r="D8" s="230">
        <f t="shared" ref="D8:D15" si="1">C8/B8-1</f>
        <v>0</v>
      </c>
    </row>
    <row r="9" s="280" customFormat="1" ht="24" customHeight="1" spans="1:4">
      <c r="A9" s="285" t="s">
        <v>1178</v>
      </c>
      <c r="B9" s="301" t="s">
        <v>1179</v>
      </c>
      <c r="C9" s="302" t="s">
        <v>1179</v>
      </c>
      <c r="D9" s="230">
        <f t="shared" si="1"/>
        <v>0</v>
      </c>
    </row>
    <row r="10" s="280" customFormat="1" ht="24" customHeight="1" spans="1:4">
      <c r="A10" s="285" t="s">
        <v>1180</v>
      </c>
      <c r="B10" s="301" t="s">
        <v>1181</v>
      </c>
      <c r="C10" s="302" t="s">
        <v>1181</v>
      </c>
      <c r="D10" s="230">
        <f t="shared" si="1"/>
        <v>0</v>
      </c>
    </row>
    <row r="11" s="280" customFormat="1" ht="24" customHeight="1" spans="1:4">
      <c r="A11" s="285" t="s">
        <v>1182</v>
      </c>
      <c r="B11" s="301" t="s">
        <v>1183</v>
      </c>
      <c r="C11" s="302" t="s">
        <v>1183</v>
      </c>
      <c r="D11" s="230">
        <f t="shared" si="1"/>
        <v>0</v>
      </c>
    </row>
    <row r="12" s="280" customFormat="1" ht="24" customHeight="1" spans="1:4">
      <c r="A12" s="298" t="s">
        <v>1184</v>
      </c>
      <c r="B12" s="299">
        <v>164787</v>
      </c>
      <c r="C12" s="299">
        <v>164787</v>
      </c>
      <c r="D12" s="230">
        <f t="shared" si="1"/>
        <v>0</v>
      </c>
    </row>
    <row r="13" s="280" customFormat="1" ht="24" customHeight="1" spans="1:4">
      <c r="A13" s="303" t="s">
        <v>1185</v>
      </c>
      <c r="B13" s="286">
        <v>28991</v>
      </c>
      <c r="C13" s="286">
        <v>28991</v>
      </c>
      <c r="D13" s="230">
        <f t="shared" si="1"/>
        <v>0</v>
      </c>
    </row>
    <row r="14" s="280" customFormat="1" ht="24" customHeight="1" spans="1:4">
      <c r="A14" s="303" t="s">
        <v>1186</v>
      </c>
      <c r="B14" s="286">
        <v>3293</v>
      </c>
      <c r="C14" s="286">
        <v>3293</v>
      </c>
      <c r="D14" s="230">
        <f t="shared" si="1"/>
        <v>0</v>
      </c>
    </row>
    <row r="15" s="280" customFormat="1" ht="24" customHeight="1" spans="1:4">
      <c r="A15" s="303" t="s">
        <v>1187</v>
      </c>
      <c r="B15" s="286">
        <v>5538</v>
      </c>
      <c r="C15" s="286">
        <v>5538</v>
      </c>
      <c r="D15" s="230">
        <f t="shared" si="1"/>
        <v>0</v>
      </c>
    </row>
    <row r="16" s="280" customFormat="1" ht="24" customHeight="1" spans="1:4">
      <c r="A16" s="303" t="s">
        <v>1188</v>
      </c>
      <c r="B16" s="286">
        <v>0</v>
      </c>
      <c r="C16" s="286">
        <v>0</v>
      </c>
      <c r="D16" s="230"/>
    </row>
    <row r="17" s="280" customFormat="1" ht="24" customHeight="1" spans="1:4">
      <c r="A17" s="303" t="s">
        <v>1189</v>
      </c>
      <c r="B17" s="286">
        <v>2031</v>
      </c>
      <c r="C17" s="286">
        <v>2031</v>
      </c>
      <c r="D17" s="230"/>
    </row>
    <row r="18" s="280" customFormat="1" ht="24" customHeight="1" spans="1:4">
      <c r="A18" s="303" t="s">
        <v>1190</v>
      </c>
      <c r="B18" s="286">
        <v>3408</v>
      </c>
      <c r="C18" s="286">
        <v>3408</v>
      </c>
      <c r="D18" s="230"/>
    </row>
    <row r="19" s="280" customFormat="1" ht="24" customHeight="1" spans="1:4">
      <c r="A19" s="303" t="s">
        <v>1191</v>
      </c>
      <c r="B19" s="286">
        <v>21096</v>
      </c>
      <c r="C19" s="286">
        <v>21096</v>
      </c>
      <c r="D19" s="230"/>
    </row>
    <row r="20" s="280" customFormat="1" ht="24" customHeight="1" spans="1:4">
      <c r="A20" s="303" t="s">
        <v>1192</v>
      </c>
      <c r="B20" s="286">
        <v>0</v>
      </c>
      <c r="C20" s="286">
        <v>0</v>
      </c>
      <c r="D20" s="230"/>
    </row>
    <row r="21" s="280" customFormat="1" ht="24" customHeight="1" spans="1:4">
      <c r="A21" s="303" t="s">
        <v>1193</v>
      </c>
      <c r="B21" s="286">
        <v>2050</v>
      </c>
      <c r="C21" s="286">
        <v>2050</v>
      </c>
      <c r="D21" s="230"/>
    </row>
    <row r="22" s="280" customFormat="1" ht="24" customHeight="1" spans="1:4">
      <c r="A22" s="303" t="s">
        <v>1194</v>
      </c>
      <c r="B22" s="286">
        <v>0</v>
      </c>
      <c r="C22" s="286">
        <v>0</v>
      </c>
      <c r="D22" s="230"/>
    </row>
    <row r="23" s="111" customFormat="1" ht="24" customHeight="1" spans="1:4">
      <c r="A23" s="303" t="s">
        <v>1195</v>
      </c>
      <c r="B23" s="286">
        <v>4714</v>
      </c>
      <c r="C23" s="286">
        <v>4714</v>
      </c>
      <c r="D23" s="230"/>
    </row>
    <row r="24" s="111" customFormat="1" ht="24" customHeight="1" spans="1:4">
      <c r="A24" s="303" t="s">
        <v>1196</v>
      </c>
      <c r="B24" s="286">
        <v>2583</v>
      </c>
      <c r="C24" s="286">
        <v>2583</v>
      </c>
      <c r="D24" s="230"/>
    </row>
    <row r="25" s="111" customFormat="1" ht="24" customHeight="1" spans="1:4">
      <c r="A25" s="303" t="s">
        <v>1197</v>
      </c>
      <c r="B25" s="286">
        <v>25584</v>
      </c>
      <c r="C25" s="286">
        <v>25584</v>
      </c>
      <c r="D25" s="230"/>
    </row>
    <row r="26" s="111" customFormat="1" ht="24" customHeight="1" spans="1:4">
      <c r="A26" s="303" t="s">
        <v>1198</v>
      </c>
      <c r="B26" s="286">
        <v>0</v>
      </c>
      <c r="C26" s="286">
        <v>0</v>
      </c>
      <c r="D26" s="230"/>
    </row>
    <row r="27" s="111" customFormat="1" ht="24" customHeight="1" spans="1:4">
      <c r="A27" s="303" t="s">
        <v>1199</v>
      </c>
      <c r="B27" s="286">
        <v>556</v>
      </c>
      <c r="C27" s="286">
        <v>556</v>
      </c>
      <c r="D27" s="230">
        <f t="shared" ref="D27:D29" si="2">C27/B27-1</f>
        <v>0</v>
      </c>
    </row>
    <row r="28" s="111" customFormat="1" ht="24" customHeight="1" spans="1:4">
      <c r="A28" s="303" t="s">
        <v>1200</v>
      </c>
      <c r="B28" s="286">
        <v>19651</v>
      </c>
      <c r="C28" s="286">
        <v>19651</v>
      </c>
      <c r="D28" s="230">
        <f t="shared" si="2"/>
        <v>0</v>
      </c>
    </row>
    <row r="29" s="111" customFormat="1" ht="24" customHeight="1" spans="1:4">
      <c r="A29" s="303" t="s">
        <v>1201</v>
      </c>
      <c r="B29" s="286">
        <v>25428</v>
      </c>
      <c r="C29" s="286">
        <v>25428</v>
      </c>
      <c r="D29" s="230">
        <f t="shared" si="2"/>
        <v>0</v>
      </c>
    </row>
    <row r="30" s="111" customFormat="1" ht="24" customHeight="1" spans="1:4">
      <c r="A30" s="303" t="s">
        <v>1202</v>
      </c>
      <c r="B30" s="286">
        <v>2064</v>
      </c>
      <c r="C30" s="286">
        <v>2064</v>
      </c>
      <c r="D30" s="230"/>
    </row>
    <row r="31" s="111" customFormat="1" ht="24" customHeight="1" spans="1:4">
      <c r="A31" s="303" t="s">
        <v>1203</v>
      </c>
      <c r="B31" s="286">
        <v>8702</v>
      </c>
      <c r="C31" s="286">
        <v>8702</v>
      </c>
      <c r="D31" s="230">
        <f>C31/B31-1</f>
        <v>0</v>
      </c>
    </row>
    <row r="32" s="111" customFormat="1" ht="24" customHeight="1" spans="1:4">
      <c r="A32" s="303" t="s">
        <v>1204</v>
      </c>
      <c r="B32" s="286">
        <v>2734</v>
      </c>
      <c r="C32" s="286">
        <v>2734</v>
      </c>
      <c r="D32" s="230"/>
    </row>
    <row r="33" s="111" customFormat="1" ht="24" customHeight="1" spans="1:4">
      <c r="A33" s="303" t="s">
        <v>1205</v>
      </c>
      <c r="B33" s="286">
        <v>0</v>
      </c>
      <c r="C33" s="286">
        <v>0</v>
      </c>
      <c r="D33" s="230"/>
    </row>
    <row r="34" s="111" customFormat="1" ht="24" customHeight="1" spans="1:4">
      <c r="A34" s="303" t="s">
        <v>1206</v>
      </c>
      <c r="B34" s="286">
        <v>0</v>
      </c>
      <c r="C34" s="286">
        <v>0</v>
      </c>
      <c r="D34" s="230"/>
    </row>
    <row r="35" s="111" customFormat="1" ht="24" customHeight="1" spans="1:4">
      <c r="A35" s="303" t="s">
        <v>1207</v>
      </c>
      <c r="B35" s="286">
        <v>5381</v>
      </c>
      <c r="C35" s="286">
        <v>5381</v>
      </c>
      <c r="D35" s="230">
        <f t="shared" ref="D35:D40" si="3">C35/B35-1</f>
        <v>0</v>
      </c>
    </row>
    <row r="36" s="111" customFormat="1" ht="24" customHeight="1" spans="1:4">
      <c r="A36" s="303" t="s">
        <v>1208</v>
      </c>
      <c r="B36" s="286">
        <v>185</v>
      </c>
      <c r="C36" s="286">
        <v>185</v>
      </c>
      <c r="D36" s="230"/>
    </row>
    <row r="37" s="111" customFormat="1" ht="24" customHeight="1" spans="1:4">
      <c r="A37" s="303" t="s">
        <v>1209</v>
      </c>
      <c r="B37" s="286">
        <v>630</v>
      </c>
      <c r="C37" s="286">
        <v>630</v>
      </c>
      <c r="D37" s="230"/>
    </row>
    <row r="38" s="111" customFormat="1" ht="24" customHeight="1" spans="1:4">
      <c r="A38" s="303" t="s">
        <v>1210</v>
      </c>
      <c r="B38" s="286">
        <v>168</v>
      </c>
      <c r="C38" s="286">
        <v>168</v>
      </c>
      <c r="D38" s="230">
        <f t="shared" si="3"/>
        <v>0</v>
      </c>
    </row>
    <row r="39" s="111" customFormat="1" ht="24" customHeight="1" spans="1:4">
      <c r="A39" s="298" t="s">
        <v>1211</v>
      </c>
      <c r="B39" s="299">
        <f>SUM(B40:B60)</f>
        <v>42919</v>
      </c>
      <c r="C39" s="300">
        <v>80000</v>
      </c>
      <c r="D39" s="230">
        <f t="shared" si="3"/>
        <v>0.863976327500641</v>
      </c>
    </row>
    <row r="40" s="111" customFormat="1" ht="24" customHeight="1" spans="1:4">
      <c r="A40" s="285" t="s">
        <v>1212</v>
      </c>
      <c r="B40" s="286">
        <v>853</v>
      </c>
      <c r="C40" s="286">
        <v>1400</v>
      </c>
      <c r="D40" s="230">
        <f t="shared" si="3"/>
        <v>0.64126611957796</v>
      </c>
    </row>
    <row r="41" s="111" customFormat="1" ht="24" customHeight="1" spans="1:4">
      <c r="A41" s="285" t="s">
        <v>1213</v>
      </c>
      <c r="B41" s="286">
        <v>0</v>
      </c>
      <c r="C41" s="286">
        <v>0</v>
      </c>
      <c r="D41" s="230"/>
    </row>
    <row r="42" s="111" customFormat="1" ht="24" customHeight="1" spans="1:4">
      <c r="A42" s="285" t="s">
        <v>1214</v>
      </c>
      <c r="B42" s="286">
        <v>134</v>
      </c>
      <c r="C42" s="286">
        <v>210</v>
      </c>
      <c r="D42" s="230">
        <f t="shared" ref="D42:D54" si="4">C42/B42-1</f>
        <v>0.567164179104478</v>
      </c>
    </row>
    <row r="43" s="111" customFormat="1" ht="24" customHeight="1" spans="1:4">
      <c r="A43" s="285" t="s">
        <v>1215</v>
      </c>
      <c r="B43" s="286">
        <v>1905</v>
      </c>
      <c r="C43" s="286">
        <v>3300</v>
      </c>
      <c r="D43" s="230">
        <f t="shared" si="4"/>
        <v>0.732283464566929</v>
      </c>
    </row>
    <row r="44" s="111" customFormat="1" ht="24" customHeight="1" spans="1:4">
      <c r="A44" s="285" t="s">
        <v>1216</v>
      </c>
      <c r="B44" s="286">
        <v>4710</v>
      </c>
      <c r="C44" s="286">
        <v>10360</v>
      </c>
      <c r="D44" s="230">
        <f t="shared" si="4"/>
        <v>1.19957537154989</v>
      </c>
    </row>
    <row r="45" s="111" customFormat="1" ht="24" customHeight="1" spans="1:4">
      <c r="A45" s="285" t="s">
        <v>1217</v>
      </c>
      <c r="B45" s="286">
        <v>376</v>
      </c>
      <c r="C45" s="286">
        <v>390</v>
      </c>
      <c r="D45" s="230">
        <f t="shared" si="4"/>
        <v>0.0372340425531914</v>
      </c>
    </row>
    <row r="46" s="111" customFormat="1" ht="24" customHeight="1" spans="1:4">
      <c r="A46" s="285" t="s">
        <v>1218</v>
      </c>
      <c r="B46" s="286">
        <v>231</v>
      </c>
      <c r="C46" s="286">
        <v>700</v>
      </c>
      <c r="D46" s="230">
        <f t="shared" si="4"/>
        <v>2.03030303030303</v>
      </c>
    </row>
    <row r="47" s="111" customFormat="1" ht="24" customHeight="1" spans="1:4">
      <c r="A47" s="285" t="s">
        <v>1219</v>
      </c>
      <c r="B47" s="286">
        <v>3728</v>
      </c>
      <c r="C47" s="286">
        <v>8300</v>
      </c>
      <c r="D47" s="230">
        <f t="shared" si="4"/>
        <v>1.22639484978541</v>
      </c>
    </row>
    <row r="48" s="111" customFormat="1" ht="24" customHeight="1" spans="1:4">
      <c r="A48" s="285" t="s">
        <v>1220</v>
      </c>
      <c r="B48" s="286">
        <v>939</v>
      </c>
      <c r="C48" s="286">
        <v>4100</v>
      </c>
      <c r="D48" s="230">
        <f t="shared" si="4"/>
        <v>3.36634717784877</v>
      </c>
    </row>
    <row r="49" s="111" customFormat="1" ht="24" customHeight="1" spans="1:4">
      <c r="A49" s="285" t="s">
        <v>1221</v>
      </c>
      <c r="B49" s="286">
        <v>4920</v>
      </c>
      <c r="C49" s="286">
        <v>6000</v>
      </c>
      <c r="D49" s="230">
        <f t="shared" si="4"/>
        <v>0.219512195121951</v>
      </c>
    </row>
    <row r="50" s="111" customFormat="1" ht="24" customHeight="1" spans="1:4">
      <c r="A50" s="285" t="s">
        <v>1222</v>
      </c>
      <c r="B50" s="286">
        <v>126</v>
      </c>
      <c r="C50" s="286">
        <v>200</v>
      </c>
      <c r="D50" s="230">
        <f t="shared" si="4"/>
        <v>0.587301587301587</v>
      </c>
    </row>
    <row r="51" s="111" customFormat="1" ht="24" customHeight="1" spans="1:4">
      <c r="A51" s="285" t="s">
        <v>1223</v>
      </c>
      <c r="B51" s="286">
        <v>14541</v>
      </c>
      <c r="C51" s="286">
        <v>28200</v>
      </c>
      <c r="D51" s="230">
        <f t="shared" si="4"/>
        <v>0.939343924076748</v>
      </c>
    </row>
    <row r="52" s="111" customFormat="1" ht="24" customHeight="1" spans="1:4">
      <c r="A52" s="285" t="s">
        <v>1224</v>
      </c>
      <c r="B52" s="286">
        <v>1645</v>
      </c>
      <c r="C52" s="286">
        <v>5400</v>
      </c>
      <c r="D52" s="230">
        <f t="shared" si="4"/>
        <v>2.28267477203647</v>
      </c>
    </row>
    <row r="53" s="111" customFormat="1" ht="24" customHeight="1" spans="1:4">
      <c r="A53" s="285" t="s">
        <v>1225</v>
      </c>
      <c r="B53" s="286">
        <v>5900</v>
      </c>
      <c r="C53" s="286">
        <v>6500</v>
      </c>
      <c r="D53" s="230">
        <f t="shared" si="4"/>
        <v>0.101694915254237</v>
      </c>
    </row>
    <row r="54" s="111" customFormat="1" ht="24" customHeight="1" spans="1:4">
      <c r="A54" s="285" t="s">
        <v>1226</v>
      </c>
      <c r="B54" s="286">
        <v>443</v>
      </c>
      <c r="C54" s="286">
        <v>700</v>
      </c>
      <c r="D54" s="230">
        <f t="shared" si="4"/>
        <v>0.580135440180587</v>
      </c>
    </row>
    <row r="55" s="111" customFormat="1" ht="24" customHeight="1" spans="1:4">
      <c r="A55" s="285" t="s">
        <v>1227</v>
      </c>
      <c r="B55" s="286">
        <v>0</v>
      </c>
      <c r="C55" s="286">
        <v>0</v>
      </c>
      <c r="D55" s="230"/>
    </row>
    <row r="56" s="111" customFormat="1" ht="24" customHeight="1" spans="1:4">
      <c r="A56" s="285" t="s">
        <v>1228</v>
      </c>
      <c r="B56" s="286">
        <v>794</v>
      </c>
      <c r="C56" s="286">
        <v>1260</v>
      </c>
      <c r="D56" s="230">
        <f t="shared" ref="D56:D72" si="5">C56/B56-1</f>
        <v>0.586901763224181</v>
      </c>
    </row>
    <row r="57" s="111" customFormat="1" ht="24" customHeight="1" spans="1:4">
      <c r="A57" s="285" t="s">
        <v>1229</v>
      </c>
      <c r="B57" s="286">
        <v>1319</v>
      </c>
      <c r="C57" s="286">
        <v>2130</v>
      </c>
      <c r="D57" s="230">
        <f t="shared" si="5"/>
        <v>0.614859742228961</v>
      </c>
    </row>
    <row r="58" s="111" customFormat="1" ht="24" customHeight="1" spans="1:4">
      <c r="A58" s="285" t="s">
        <v>1230</v>
      </c>
      <c r="B58" s="286">
        <v>0</v>
      </c>
      <c r="C58" s="286">
        <v>290</v>
      </c>
      <c r="D58" s="230"/>
    </row>
    <row r="59" s="111" customFormat="1" ht="24" customHeight="1" spans="1:4">
      <c r="A59" s="285" t="s">
        <v>1231</v>
      </c>
      <c r="B59" s="286">
        <f>(330+0)+0</f>
        <v>330</v>
      </c>
      <c r="C59" s="286">
        <v>535</v>
      </c>
      <c r="D59" s="230">
        <f t="shared" si="5"/>
        <v>0.621212121212121</v>
      </c>
    </row>
    <row r="60" s="111" customFormat="1" ht="24" customHeight="1" spans="1:4">
      <c r="A60" s="285" t="s">
        <v>1232</v>
      </c>
      <c r="B60" s="286">
        <f>(25+0)+0</f>
        <v>25</v>
      </c>
      <c r="C60" s="286">
        <v>25</v>
      </c>
      <c r="D60" s="230">
        <f t="shared" si="5"/>
        <v>0</v>
      </c>
    </row>
    <row r="61" s="111" customFormat="1" ht="24" customHeight="1" spans="1:4">
      <c r="A61" s="285" t="s">
        <v>1233</v>
      </c>
      <c r="B61" s="301" t="s">
        <v>89</v>
      </c>
      <c r="C61" s="302" t="s">
        <v>89</v>
      </c>
      <c r="D61" s="230" t="e">
        <f t="shared" si="5"/>
        <v>#DIV/0!</v>
      </c>
    </row>
    <row r="62" s="111" customFormat="1" ht="24" customHeight="1" spans="1:4">
      <c r="A62" s="285" t="s">
        <v>1234</v>
      </c>
      <c r="B62" s="301" t="s">
        <v>89</v>
      </c>
      <c r="C62" s="302" t="s">
        <v>89</v>
      </c>
      <c r="D62" s="230" t="e">
        <f t="shared" si="5"/>
        <v>#DIV/0!</v>
      </c>
    </row>
    <row r="63" s="111" customFormat="1" ht="24" customHeight="1" spans="1:4">
      <c r="A63" s="285" t="s">
        <v>1235</v>
      </c>
      <c r="B63" s="301" t="s">
        <v>89</v>
      </c>
      <c r="C63" s="302" t="s">
        <v>89</v>
      </c>
      <c r="D63" s="230" t="e">
        <f t="shared" si="5"/>
        <v>#DIV/0!</v>
      </c>
    </row>
    <row r="64" s="111" customFormat="1" ht="24" customHeight="1" spans="1:4">
      <c r="A64" s="298" t="s">
        <v>1236</v>
      </c>
      <c r="B64" s="299" t="s">
        <v>115</v>
      </c>
      <c r="C64" s="300" t="s">
        <v>116</v>
      </c>
      <c r="D64" s="230">
        <f t="shared" si="5"/>
        <v>-0.40390243902439</v>
      </c>
    </row>
    <row r="65" s="111" customFormat="1" ht="24" customHeight="1" spans="1:4">
      <c r="A65" s="298" t="s">
        <v>1237</v>
      </c>
      <c r="B65" s="299">
        <f>B66+B67+B68</f>
        <v>148490</v>
      </c>
      <c r="C65" s="300">
        <f>C66+C67+C68</f>
        <v>116637</v>
      </c>
      <c r="D65" s="230">
        <f t="shared" si="5"/>
        <v>-0.214512761802142</v>
      </c>
    </row>
    <row r="66" s="111" customFormat="1" ht="24" customHeight="1" spans="1:4">
      <c r="A66" s="285" t="s">
        <v>1238</v>
      </c>
      <c r="B66" s="301" t="s">
        <v>1239</v>
      </c>
      <c r="C66" s="302" t="s">
        <v>1240</v>
      </c>
      <c r="D66" s="230">
        <f t="shared" si="5"/>
        <v>-0.136732026143791</v>
      </c>
    </row>
    <row r="67" spans="1:4">
      <c r="A67" s="285" t="s">
        <v>1241</v>
      </c>
      <c r="B67" s="301" t="s">
        <v>1242</v>
      </c>
      <c r="C67" s="302" t="s">
        <v>1243</v>
      </c>
      <c r="D67" s="230">
        <f t="shared" si="5"/>
        <v>0.0195439739413681</v>
      </c>
    </row>
    <row r="68" spans="1:4">
      <c r="A68" s="285" t="s">
        <v>1244</v>
      </c>
      <c r="B68" s="301">
        <v>86983</v>
      </c>
      <c r="C68" s="302">
        <f>61412-23+2103</f>
        <v>63492</v>
      </c>
      <c r="D68" s="230">
        <f t="shared" si="5"/>
        <v>-0.270064265431176</v>
      </c>
    </row>
    <row r="69" spans="1:4">
      <c r="A69" s="298" t="s">
        <v>1245</v>
      </c>
      <c r="B69" s="299" t="s">
        <v>119</v>
      </c>
      <c r="C69" s="300" t="s">
        <v>120</v>
      </c>
      <c r="D69" s="230">
        <f t="shared" si="5"/>
        <v>-0.752617359000338</v>
      </c>
    </row>
    <row r="70" ht="31.2" spans="1:4">
      <c r="A70" s="285" t="s">
        <v>1246</v>
      </c>
      <c r="B70" s="301" t="s">
        <v>1247</v>
      </c>
      <c r="C70" s="302" t="s">
        <v>89</v>
      </c>
      <c r="D70" s="230">
        <f t="shared" si="5"/>
        <v>-1</v>
      </c>
    </row>
    <row r="71" ht="31.2" spans="1:4">
      <c r="A71" s="285" t="s">
        <v>1248</v>
      </c>
      <c r="B71" s="301" t="s">
        <v>1249</v>
      </c>
      <c r="C71" s="302" t="s">
        <v>120</v>
      </c>
      <c r="D71" s="230">
        <f t="shared" si="5"/>
        <v>-0.751498360284971</v>
      </c>
    </row>
    <row r="72" ht="24" customHeight="1" spans="1:4">
      <c r="A72" s="298" t="s">
        <v>1250</v>
      </c>
      <c r="B72" s="299" t="s">
        <v>122</v>
      </c>
      <c r="C72" s="300">
        <v>2994</v>
      </c>
      <c r="D72" s="230">
        <f t="shared" si="5"/>
        <v>-0.462091268415379</v>
      </c>
    </row>
  </sheetData>
  <mergeCells count="1">
    <mergeCell ref="A1:D1"/>
  </mergeCells>
  <conditionalFormatting sqref="E1:E2">
    <cfRule type="cellIs" dxfId="0" priority="2" stopIfTrue="1" operator="lessThanOrEqual">
      <formula>-1</formula>
    </cfRule>
    <cfRule type="cellIs" dxfId="0" priority="1" stopIfTrue="1" operator="greaterThanOrEqual">
      <formula>10</formula>
    </cfRule>
  </conditionalFormatting>
  <pageMargins left="0.75" right="0.75" top="1" bottom="1" header="0.5" footer="0.5"/>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6"/>
  <sheetViews>
    <sheetView showZeros="0" view="pageBreakPreview" zoomScaleNormal="100" workbookViewId="0">
      <selection activeCell="A26" sqref="A26:B26"/>
    </sheetView>
  </sheetViews>
  <sheetFormatPr defaultColWidth="9" defaultRowHeight="14.4" outlineLevelCol="1"/>
  <cols>
    <col min="1" max="1" width="69.6296296296296" style="126" customWidth="1"/>
    <col min="2" max="2" width="45.6296296296296" customWidth="1"/>
  </cols>
  <sheetData>
    <row r="1" s="177" customFormat="1" ht="45" customHeight="1" spans="1:2">
      <c r="A1" s="282" t="s">
        <v>1251</v>
      </c>
      <c r="B1" s="283"/>
    </row>
    <row r="2" ht="20.1" customHeight="1" spans="1:2">
      <c r="A2" s="284"/>
      <c r="B2" s="261" t="s">
        <v>40</v>
      </c>
    </row>
    <row r="3" ht="45" customHeight="1" spans="1:2">
      <c r="A3" s="120" t="s">
        <v>1252</v>
      </c>
      <c r="B3" s="72" t="s">
        <v>43</v>
      </c>
    </row>
    <row r="4" ht="35.1" customHeight="1" spans="1:2">
      <c r="A4" s="285" t="s">
        <v>1212</v>
      </c>
      <c r="B4" s="286"/>
    </row>
    <row r="5" ht="35.1" customHeight="1" spans="1:2">
      <c r="A5" s="285" t="s">
        <v>1213</v>
      </c>
      <c r="B5" s="286"/>
    </row>
    <row r="6" ht="35.1" customHeight="1" spans="1:2">
      <c r="A6" s="285" t="s">
        <v>1214</v>
      </c>
      <c r="B6" s="286"/>
    </row>
    <row r="7" ht="35.1" customHeight="1" spans="1:2">
      <c r="A7" s="285" t="s">
        <v>1215</v>
      </c>
      <c r="B7" s="286"/>
    </row>
    <row r="8" ht="35.1" customHeight="1" spans="1:2">
      <c r="A8" s="285" t="s">
        <v>1216</v>
      </c>
      <c r="B8" s="286"/>
    </row>
    <row r="9" ht="35.1" customHeight="1" spans="1:2">
      <c r="A9" s="285" t="s">
        <v>1217</v>
      </c>
      <c r="B9" s="286"/>
    </row>
    <row r="10" ht="35.1" customHeight="1" spans="1:2">
      <c r="A10" s="285" t="s">
        <v>1218</v>
      </c>
      <c r="B10" s="286"/>
    </row>
    <row r="11" ht="35.1" customHeight="1" spans="1:2">
      <c r="A11" s="285" t="s">
        <v>1219</v>
      </c>
      <c r="B11" s="286"/>
    </row>
    <row r="12" ht="35.1" customHeight="1" spans="1:2">
      <c r="A12" s="285" t="s">
        <v>1220</v>
      </c>
      <c r="B12" s="286"/>
    </row>
    <row r="13" ht="35.1" customHeight="1" spans="1:2">
      <c r="A13" s="285" t="s">
        <v>1221</v>
      </c>
      <c r="B13" s="286"/>
    </row>
    <row r="14" ht="35.1" customHeight="1" spans="1:2">
      <c r="A14" s="285" t="s">
        <v>1222</v>
      </c>
      <c r="B14" s="286"/>
    </row>
    <row r="15" ht="35.1" customHeight="1" spans="1:2">
      <c r="A15" s="285" t="s">
        <v>1223</v>
      </c>
      <c r="B15" s="286"/>
    </row>
    <row r="16" ht="35.1" customHeight="1" spans="1:2">
      <c r="A16" s="285" t="s">
        <v>1224</v>
      </c>
      <c r="B16" s="286"/>
    </row>
    <row r="17" ht="35.1" customHeight="1" spans="1:2">
      <c r="A17" s="285" t="s">
        <v>1225</v>
      </c>
      <c r="B17" s="286"/>
    </row>
    <row r="18" ht="35.1" customHeight="1" spans="1:2">
      <c r="A18" s="285" t="s">
        <v>1226</v>
      </c>
      <c r="B18" s="286"/>
    </row>
    <row r="19" ht="35.1" customHeight="1" spans="1:2">
      <c r="A19" s="285" t="s">
        <v>1227</v>
      </c>
      <c r="B19" s="286"/>
    </row>
    <row r="20" ht="35.1" customHeight="1" spans="1:2">
      <c r="A20" s="285" t="s">
        <v>1228</v>
      </c>
      <c r="B20" s="286"/>
    </row>
    <row r="21" ht="35.1" customHeight="1" spans="1:2">
      <c r="A21" s="285" t="s">
        <v>1229</v>
      </c>
      <c r="B21" s="286"/>
    </row>
    <row r="22" ht="35.1" customHeight="1" spans="1:2">
      <c r="A22" s="285" t="s">
        <v>1230</v>
      </c>
      <c r="B22" s="286"/>
    </row>
    <row r="23" ht="35.1" customHeight="1" spans="1:2">
      <c r="A23" s="285" t="s">
        <v>1231</v>
      </c>
      <c r="B23" s="286"/>
    </row>
    <row r="24" ht="35.1" customHeight="1" spans="1:2">
      <c r="A24" s="285" t="s">
        <v>1232</v>
      </c>
      <c r="B24" s="286"/>
    </row>
    <row r="25" ht="35.1" customHeight="1" spans="1:2">
      <c r="A25" s="287" t="s">
        <v>1253</v>
      </c>
      <c r="B25" s="288"/>
    </row>
    <row r="26" ht="35.1" customHeight="1" spans="1:2">
      <c r="A26" s="289" t="s">
        <v>1254</v>
      </c>
      <c r="B26" s="290"/>
    </row>
  </sheetData>
  <autoFilter ref="A3:B26">
    <extLst/>
  </autoFilter>
  <mergeCells count="2">
    <mergeCell ref="A1:B1"/>
    <mergeCell ref="A26:B26"/>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showZeros="0" view="pageBreakPreview" zoomScaleNormal="100" workbookViewId="0">
      <selection activeCell="H4" sqref="H4"/>
    </sheetView>
  </sheetViews>
  <sheetFormatPr defaultColWidth="9" defaultRowHeight="15.6" outlineLevelRow="7" outlineLevelCol="6"/>
  <cols>
    <col min="1" max="1" width="43.6296296296296" style="111" customWidth="1"/>
    <col min="2" max="2" width="20.6296296296296" style="113" customWidth="1"/>
    <col min="3" max="3" width="20.6296296296296" style="111" customWidth="1"/>
    <col min="4" max="4" width="20" style="111" customWidth="1"/>
    <col min="5" max="5" width="20" style="214" customWidth="1"/>
    <col min="6" max="9" width="12.6296296296296" style="111"/>
    <col min="10" max="16381" width="9" style="111"/>
    <col min="16382" max="16383" width="35.6296296296296" style="111"/>
    <col min="16384" max="16384" width="9" style="111"/>
  </cols>
  <sheetData>
    <row r="1" ht="45" customHeight="1" spans="1:5">
      <c r="A1" s="272" t="s">
        <v>1255</v>
      </c>
      <c r="B1" s="272"/>
      <c r="C1" s="272"/>
      <c r="D1" s="272"/>
      <c r="E1" s="272"/>
    </row>
    <row r="2" ht="20.1" customHeight="1" spans="1:5">
      <c r="A2" s="117"/>
      <c r="B2" s="117"/>
      <c r="C2" s="273"/>
      <c r="D2" s="273"/>
      <c r="E2" s="261" t="s">
        <v>40</v>
      </c>
    </row>
    <row r="3" s="112" customFormat="1" ht="45" customHeight="1" spans="1:5">
      <c r="A3" s="119" t="s">
        <v>1256</v>
      </c>
      <c r="B3" s="119" t="s">
        <v>1257</v>
      </c>
      <c r="C3" s="274" t="s">
        <v>1258</v>
      </c>
      <c r="D3" s="274" t="s">
        <v>1259</v>
      </c>
      <c r="E3" s="274" t="s">
        <v>1260</v>
      </c>
    </row>
    <row r="4" ht="36" customHeight="1" spans="1:7">
      <c r="A4" s="275" t="s">
        <v>1261</v>
      </c>
      <c r="B4" s="276"/>
      <c r="C4" s="276"/>
      <c r="D4" s="276"/>
      <c r="E4" s="276"/>
      <c r="G4" s="277"/>
    </row>
    <row r="5" ht="36" customHeight="1" spans="1:5">
      <c r="A5" s="275" t="s">
        <v>1262</v>
      </c>
      <c r="B5" s="276"/>
      <c r="C5" s="276"/>
      <c r="D5" s="276"/>
      <c r="E5" s="278"/>
    </row>
    <row r="6" s="111" customFormat="1" ht="36" customHeight="1" spans="1:5">
      <c r="A6" s="275" t="s">
        <v>1263</v>
      </c>
      <c r="B6" s="276"/>
      <c r="C6" s="276"/>
      <c r="D6" s="276"/>
      <c r="E6" s="276"/>
    </row>
    <row r="7" ht="36" customHeight="1" spans="1:5">
      <c r="A7" s="275" t="s">
        <v>1264</v>
      </c>
      <c r="B7" s="276">
        <f>C7+D7+E7</f>
        <v>264618</v>
      </c>
      <c r="C7" s="276">
        <v>19831</v>
      </c>
      <c r="D7" s="276">
        <v>164787</v>
      </c>
      <c r="E7" s="276">
        <v>80000</v>
      </c>
    </row>
    <row r="8" spans="2:5">
      <c r="B8" s="279"/>
      <c r="C8" s="280"/>
      <c r="D8" s="280"/>
      <c r="E8" s="281"/>
    </row>
  </sheetData>
  <mergeCells count="1">
    <mergeCell ref="A1:E1"/>
  </mergeCells>
  <conditionalFormatting sqref="B3:G3">
    <cfRule type="cellIs" dxfId="0" priority="2" stopIfTrue="1" operator="lessThanOrEqual">
      <formula>-1</formula>
    </cfRule>
  </conditionalFormatting>
  <conditionalFormatting sqref="E1:F1 F2 G1:G2">
    <cfRule type="cellIs" dxfId="0" priority="3" stopIfTrue="1" operator="greaterThanOrEqual">
      <formula>10</formula>
    </cfRule>
    <cfRule type="cellIs" dxfId="0" priority="4" stopIfTrue="1" operator="lessThanOrEqual">
      <formula>-1</formula>
    </cfRule>
  </conditionalFormatting>
  <conditionalFormatting sqref="B4:G4 C5:G5">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37</vt:i4>
      </vt:variant>
    </vt:vector>
  </HeadingPairs>
  <TitlesOfParts>
    <vt:vector size="37" baseType="lpstr">
      <vt:lpstr>目录</vt:lpstr>
      <vt:lpstr>1-1一般公共预算收入情况表</vt:lpstr>
      <vt:lpstr>1-2一般公共预算支出情况表</vt:lpstr>
      <vt:lpstr>1-3本级一般公共预算收入情况表</vt:lpstr>
      <vt:lpstr>1-4本级一般公共预算支出情况表（公开到项级）</vt:lpstr>
      <vt:lpstr>1-5本级一般公共预算基本支出情况表（公开到款级）</vt:lpstr>
      <vt:lpstr>1-6税收返还和转移支付情况表</vt:lpstr>
      <vt:lpstr>1-7一般公共预算支出表（州、市对下转移支付）</vt:lpstr>
      <vt:lpstr>1-8分地区税收返还和转移支付预算表</vt:lpstr>
      <vt:lpstr>1-9本级“三公”经费预算财政拨款情况统计表</vt:lpstr>
      <vt:lpstr>2-1政府性基金预算收入情况表</vt:lpstr>
      <vt:lpstr>2-2政府性基金预算支出情况表</vt:lpstr>
      <vt:lpstr>2-3本级政府性基金预算收入情况表</vt:lpstr>
      <vt:lpstr>2-4本级政府性基金预算支出情况表（公开到项级）</vt:lpstr>
      <vt:lpstr>2-5政府性基金转移支付表</vt:lpstr>
      <vt:lpstr>2-6政府性基金支出（州市对下转移支付）</vt:lpstr>
      <vt:lpstr>3-1国有资本经营收入预算情况表</vt:lpstr>
      <vt:lpstr>3-2国有资本经营支出预算情况表</vt:lpstr>
      <vt:lpstr>3-3本级国有资本经营收入预算情况表</vt:lpstr>
      <vt:lpstr>3-4本级国有资本经营支出预算情况表（公开到项级）</vt:lpstr>
      <vt:lpstr>3-5国有资本经营预算转移支付表</vt:lpstr>
      <vt:lpstr>3-6国有资本经营预算转移支付表 （分地区）</vt:lpstr>
      <vt:lpstr>3-7 国有资本经营预算转移支付表（分项目）</vt:lpstr>
      <vt:lpstr>4-1社会保险基金收入预算情况表</vt:lpstr>
      <vt:lpstr>4-2社会保险基金支出预算情况表</vt:lpstr>
      <vt:lpstr>4-3本级社会保险基金收入预算情况表</vt:lpstr>
      <vt:lpstr>4-4本级社会保险基金支出预算情况表</vt:lpstr>
      <vt:lpstr>5-1   2019年地方政府债务限额及余额预算情况表</vt:lpstr>
      <vt:lpstr>5-2  2019年地方政府一般债务余额情况表</vt:lpstr>
      <vt:lpstr>5-3  本级2019年地方政府一般债务余额情况表</vt:lpstr>
      <vt:lpstr>5-4 2019年地方政府专项债务余额情况表</vt:lpstr>
      <vt:lpstr>5-5 本级2019年地方政府专项债务余额情况表（本级）</vt:lpstr>
      <vt:lpstr>5-6 地方政府债券发行及还本付息情况表</vt:lpstr>
      <vt:lpstr>5-7 2020年本级政府专项债务限额和余额情况表</vt:lpstr>
      <vt:lpstr>5-8 2020年年初新增地方政府债券资金安排表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2020-01-17T09:59:00Z</cp:lastPrinted>
  <dcterms:modified xsi:type="dcterms:W3CDTF">2024-04-15T06:55:58Z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AE97421D943C4185A9BFBBEB7825ACFC</vt:lpwstr>
  </property>
</Properties>
</file>