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2022（就）第2批培训补贴" sheetId="1" r:id="rId1"/>
    <sheet name="Sheet1" sheetId="2" r:id="rId2"/>
  </sheets>
  <calcPr calcId="144525"/>
</workbook>
</file>

<file path=xl/sharedStrings.xml><?xml version="1.0" encoding="utf-8"?>
<sst xmlns="http://schemas.openxmlformats.org/spreadsheetml/2006/main" count="66" uniqueCount="50">
  <si>
    <t>文山市2022年农村劳动力职业技能培训专项行动（第二批）培训补贴、鉴定补贴发放审批汇总表</t>
  </si>
  <si>
    <t>单位名称：文山市公共就业和人才服务中心</t>
  </si>
  <si>
    <t>日期：2022年4月14日</t>
  </si>
  <si>
    <t>序号</t>
  </si>
  <si>
    <t>培训机构</t>
  </si>
  <si>
    <t>资金类型</t>
  </si>
  <si>
    <t>培训类型</t>
  </si>
  <si>
    <t>合格证、技能等级证</t>
  </si>
  <si>
    <t>培训人数</t>
  </si>
  <si>
    <t>培训合格人数</t>
  </si>
  <si>
    <t>其中包含：</t>
  </si>
  <si>
    <t>培训工种</t>
  </si>
  <si>
    <t>培训地址</t>
  </si>
  <si>
    <t>培训时间</t>
  </si>
  <si>
    <t>培训第 期</t>
  </si>
  <si>
    <t>班数</t>
  </si>
  <si>
    <t>总课时（线上：+线下）</t>
  </si>
  <si>
    <t>培训补贴标准（元）</t>
  </si>
  <si>
    <t>发放培训补贴（元）</t>
  </si>
  <si>
    <t>发放鉴定补贴（按100元/人）计算（元）</t>
  </si>
  <si>
    <t>现拨带★号或与本企业主营业务相关工种上浮20%计算(元)</t>
  </si>
  <si>
    <t>三项合计（元）</t>
  </si>
  <si>
    <t>女性</t>
  </si>
  <si>
    <t>外出务工返乡农村劳动力</t>
  </si>
  <si>
    <t>脱贫户劳动力</t>
  </si>
  <si>
    <t>文山卓立职业培训学校</t>
  </si>
  <si>
    <t>就业补助资金</t>
  </si>
  <si>
    <t>技能等级证</t>
  </si>
  <si>
    <t>中式烹调师★</t>
  </si>
  <si>
    <t>德厚镇以诺村委会</t>
  </si>
  <si>
    <t xml:space="preserve"> 2022年1月18日至1月26日</t>
  </si>
  <si>
    <t>120（48+72）</t>
  </si>
  <si>
    <t>合格证</t>
  </si>
  <si>
    <t>畜禽养殖培训★</t>
  </si>
  <si>
    <t>德厚镇以奈黑村委会</t>
  </si>
  <si>
    <t xml:space="preserve"> 2022年1月19日至1月24日</t>
  </si>
  <si>
    <t>小计</t>
  </si>
  <si>
    <t>云南星耘职业培训学校</t>
  </si>
  <si>
    <t>家政服务员</t>
  </si>
  <si>
    <t>新街乡新街村委会</t>
  </si>
  <si>
    <t>2022年1月15日至1月29日</t>
  </si>
  <si>
    <t>农业技术员★</t>
  </si>
  <si>
    <t>家禽饲养员★</t>
  </si>
  <si>
    <t>新街乡草果山村委会</t>
  </si>
  <si>
    <t>电工</t>
  </si>
  <si>
    <t>文山市新街乡垭口寨村委会</t>
  </si>
  <si>
    <t>2022年2月26日至3月12日</t>
  </si>
  <si>
    <t>养老护理员★</t>
  </si>
  <si>
    <t>2022年3月2日至3月16日</t>
  </si>
  <si>
    <t>合计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</si>
</sst>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 "/>
  </numFmts>
  <fonts count="43">
    <font>
      <sz val="11"/>
      <color theme="1"/>
      <name val="宋体"/>
      <charset val="134"/>
      <scheme val="minor"/>
    </font>
    <font>
      <b/>
      <sz val="20"/>
      <color rgb="FF000000"/>
      <name val="黑体"/>
      <charset val="134"/>
    </font>
    <font>
      <b/>
      <sz val="12"/>
      <color rgb="FF000000"/>
      <name val="宋体"/>
      <charset val="134"/>
    </font>
    <font>
      <b/>
      <sz val="12"/>
      <color rgb="FF000000"/>
      <name val="方正黑体_GBK"/>
      <charset val="134"/>
    </font>
    <font>
      <b/>
      <sz val="9"/>
      <color rgb="FF000000"/>
      <name val="宋体"/>
      <charset val="134"/>
    </font>
    <font>
      <b/>
      <sz val="9"/>
      <color rgb="FF000000"/>
      <name val="方正黑体_GBK"/>
      <charset val="134"/>
    </font>
    <font>
      <b/>
      <sz val="8"/>
      <color rgb="FF000000"/>
      <name val="宋体"/>
      <charset val="134"/>
      <scheme val="major"/>
    </font>
    <font>
      <sz val="10"/>
      <name val="宋体"/>
      <charset val="134"/>
    </font>
    <font>
      <b/>
      <sz val="10"/>
      <name val="宋体"/>
      <charset val="134"/>
    </font>
    <font>
      <sz val="10"/>
      <color rgb="FF000000"/>
      <name val="宋体"/>
      <charset val="134"/>
      <scheme val="major"/>
    </font>
    <font>
      <sz val="10"/>
      <name val="宋体"/>
      <charset val="134"/>
      <scheme val="major"/>
    </font>
    <font>
      <sz val="12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b/>
      <i/>
      <sz val="14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b/>
      <sz val="8"/>
      <name val="宋体"/>
      <charset val="134"/>
    </font>
    <font>
      <b/>
      <sz val="8"/>
      <name val="宋体"/>
      <charset val="134"/>
      <scheme val="major"/>
    </font>
    <font>
      <b/>
      <sz val="9"/>
      <color theme="1"/>
      <name val="宋体"/>
      <charset val="134"/>
      <scheme val="minor"/>
    </font>
    <font>
      <sz val="10"/>
      <color theme="1"/>
      <name val="宋体"/>
      <charset val="134"/>
      <scheme val="major"/>
    </font>
    <font>
      <b/>
      <i/>
      <sz val="14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0000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0" fillId="1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9" fillId="20" borderId="13" applyNumberFormat="0" applyAlignment="0" applyProtection="0">
      <alignment vertical="center"/>
    </xf>
    <xf numFmtId="0" fontId="40" fillId="20" borderId="9" applyNumberFormat="0" applyAlignment="0" applyProtection="0">
      <alignment vertical="center"/>
    </xf>
    <xf numFmtId="0" fontId="41" fillId="21" borderId="14" applyNumberFormat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4" fillId="0" borderId="0"/>
    <xf numFmtId="0" fontId="33" fillId="0" borderId="0"/>
  </cellStyleXfs>
  <cellXfs count="5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176" fontId="11" fillId="2" borderId="1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176" fontId="13" fillId="0" borderId="1" xfId="0" applyNumberFormat="1" applyFont="1" applyBorder="1">
      <alignment vertical="center"/>
    </xf>
    <xf numFmtId="0" fontId="12" fillId="0" borderId="4" xfId="0" applyFont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/>
    </xf>
    <xf numFmtId="176" fontId="15" fillId="0" borderId="1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76" fontId="13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5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7"/>
  <sheetViews>
    <sheetView tabSelected="1" zoomScale="80" zoomScaleNormal="80" workbookViewId="0">
      <selection activeCell="I6" sqref="I6:I7"/>
    </sheetView>
  </sheetViews>
  <sheetFormatPr defaultColWidth="9" defaultRowHeight="13.5"/>
  <cols>
    <col min="1" max="1" width="6.18333333333333" customWidth="1"/>
    <col min="3" max="3" width="12.1333333333333" customWidth="1"/>
    <col min="4" max="4" width="11.5583333333333" customWidth="1"/>
    <col min="5" max="5" width="7.775" customWidth="1"/>
    <col min="6" max="6" width="7.55833333333333" customWidth="1"/>
    <col min="7" max="7" width="7.475" customWidth="1"/>
    <col min="8" max="8" width="7.55833333333333" customWidth="1"/>
    <col min="9" max="9" width="7.44166666666667" customWidth="1"/>
    <col min="10" max="10" width="16.575" customWidth="1"/>
    <col min="11" max="11" width="18.225" customWidth="1"/>
    <col min="12" max="12" width="24.3333333333333" customWidth="1"/>
    <col min="13" max="13" width="7" customWidth="1"/>
    <col min="14" max="14" width="5.66666666666667" customWidth="1"/>
    <col min="15" max="15" width="11.4416666666667" customWidth="1"/>
    <col min="16" max="16" width="7" customWidth="1"/>
    <col min="17" max="17" width="12.5666666666667" customWidth="1"/>
    <col min="18" max="18" width="10.1916666666667" customWidth="1"/>
    <col min="19" max="19" width="11.1083333333333"/>
    <col min="20" max="20" width="13.1083333333333" customWidth="1"/>
  </cols>
  <sheetData>
    <row r="1" ht="60" customHeight="1" spans="1:2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customFormat="1" ht="37" customHeight="1" spans="1:19">
      <c r="A2" s="2" t="s">
        <v>1</v>
      </c>
      <c r="B2" s="2"/>
      <c r="C2" s="3"/>
      <c r="D2" s="3"/>
      <c r="E2" s="3"/>
      <c r="F2" s="4"/>
      <c r="G2" s="4"/>
      <c r="H2" s="4"/>
      <c r="I2" s="4"/>
      <c r="J2" s="4"/>
      <c r="K2" s="4"/>
      <c r="L2" s="35" t="s">
        <v>2</v>
      </c>
      <c r="M2" s="35"/>
      <c r="N2" s="35"/>
      <c r="O2" s="35"/>
      <c r="P2" s="35"/>
      <c r="Q2" s="35"/>
      <c r="R2" s="42"/>
      <c r="S2" s="43"/>
    </row>
    <row r="3" ht="32" customHeight="1" spans="1:20">
      <c r="A3" s="5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ht="21" customHeight="1" spans="1:20">
      <c r="A4" s="5"/>
      <c r="B4" s="5"/>
      <c r="C4" s="5"/>
      <c r="D4" s="5"/>
      <c r="E4" s="7" t="s">
        <v>8</v>
      </c>
      <c r="F4" s="8" t="s">
        <v>9</v>
      </c>
      <c r="G4" s="9" t="s">
        <v>10</v>
      </c>
      <c r="H4" s="10"/>
      <c r="I4" s="36"/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  <c r="P4" s="5" t="s">
        <v>17</v>
      </c>
      <c r="Q4" s="5" t="s">
        <v>18</v>
      </c>
      <c r="R4" s="44" t="s">
        <v>19</v>
      </c>
      <c r="S4" s="45" t="s">
        <v>20</v>
      </c>
      <c r="T4" s="46" t="s">
        <v>21</v>
      </c>
    </row>
    <row r="5" ht="52" customHeight="1" spans="1:20">
      <c r="A5" s="5"/>
      <c r="B5" s="5"/>
      <c r="C5" s="5"/>
      <c r="D5" s="5"/>
      <c r="E5" s="7"/>
      <c r="F5" s="8"/>
      <c r="G5" s="8" t="s">
        <v>22</v>
      </c>
      <c r="H5" s="11" t="s">
        <v>23</v>
      </c>
      <c r="I5" s="37" t="s">
        <v>24</v>
      </c>
      <c r="J5" s="5"/>
      <c r="K5" s="5"/>
      <c r="L5" s="5"/>
      <c r="M5" s="5"/>
      <c r="N5" s="5"/>
      <c r="O5" s="5"/>
      <c r="P5" s="5"/>
      <c r="Q5" s="5"/>
      <c r="R5" s="44"/>
      <c r="S5" s="45"/>
      <c r="T5" s="46"/>
    </row>
    <row r="6" ht="28" customHeight="1" spans="1:20">
      <c r="A6" s="12">
        <v>1</v>
      </c>
      <c r="B6" s="13" t="s">
        <v>25</v>
      </c>
      <c r="C6" s="14" t="s">
        <v>26</v>
      </c>
      <c r="D6" s="15" t="s">
        <v>27</v>
      </c>
      <c r="E6" s="16">
        <v>40</v>
      </c>
      <c r="F6" s="17">
        <v>20</v>
      </c>
      <c r="G6" s="17">
        <v>9</v>
      </c>
      <c r="H6" s="17">
        <v>6</v>
      </c>
      <c r="I6" s="17">
        <v>20</v>
      </c>
      <c r="J6" s="15" t="s">
        <v>28</v>
      </c>
      <c r="K6" s="38" t="s">
        <v>29</v>
      </c>
      <c r="L6" s="38" t="s">
        <v>30</v>
      </c>
      <c r="M6" s="15">
        <v>16</v>
      </c>
      <c r="N6" s="15">
        <v>1</v>
      </c>
      <c r="O6" s="38" t="s">
        <v>31</v>
      </c>
      <c r="P6" s="15">
        <v>1600</v>
      </c>
      <c r="Q6" s="47">
        <f t="shared" ref="Q6:Q13" si="0">F6*P6</f>
        <v>32000</v>
      </c>
      <c r="R6" s="15">
        <f t="shared" ref="R6:R13" si="1">F6*100</f>
        <v>2000</v>
      </c>
      <c r="S6" s="15">
        <f>F6*320</f>
        <v>6400</v>
      </c>
      <c r="T6" s="47">
        <f t="shared" ref="T6:T13" si="2">Q6+R6+S6</f>
        <v>40400</v>
      </c>
    </row>
    <row r="7" ht="28" customHeight="1" spans="1:20">
      <c r="A7" s="12">
        <v>2</v>
      </c>
      <c r="B7" s="18"/>
      <c r="C7" s="14" t="s">
        <v>26</v>
      </c>
      <c r="D7" s="15" t="s">
        <v>32</v>
      </c>
      <c r="E7" s="16">
        <v>40</v>
      </c>
      <c r="F7" s="17">
        <v>31</v>
      </c>
      <c r="G7" s="17">
        <v>19</v>
      </c>
      <c r="H7" s="17">
        <v>8</v>
      </c>
      <c r="I7" s="17">
        <v>30</v>
      </c>
      <c r="J7" s="15" t="s">
        <v>33</v>
      </c>
      <c r="K7" s="38" t="s">
        <v>34</v>
      </c>
      <c r="L7" s="38" t="s">
        <v>35</v>
      </c>
      <c r="M7" s="15">
        <v>18</v>
      </c>
      <c r="N7" s="15">
        <v>1</v>
      </c>
      <c r="O7" s="15">
        <v>48</v>
      </c>
      <c r="P7" s="15">
        <v>800</v>
      </c>
      <c r="Q7" s="47">
        <f t="shared" si="0"/>
        <v>24800</v>
      </c>
      <c r="R7" s="15">
        <f>F7*0</f>
        <v>0</v>
      </c>
      <c r="S7" s="15">
        <f>F7*160</f>
        <v>4960</v>
      </c>
      <c r="T7" s="47">
        <f t="shared" si="2"/>
        <v>29760</v>
      </c>
    </row>
    <row r="8" ht="28" customHeight="1" spans="1:20">
      <c r="A8" s="12">
        <v>3</v>
      </c>
      <c r="B8" s="19" t="s">
        <v>36</v>
      </c>
      <c r="C8" s="20"/>
      <c r="D8" s="21"/>
      <c r="E8" s="22">
        <f t="shared" ref="E8:I8" si="3">SUM(E6:E7)</f>
        <v>80</v>
      </c>
      <c r="F8" s="22">
        <f t="shared" si="3"/>
        <v>51</v>
      </c>
      <c r="G8" s="22">
        <f t="shared" si="3"/>
        <v>28</v>
      </c>
      <c r="H8" s="22">
        <f t="shared" si="3"/>
        <v>14</v>
      </c>
      <c r="I8" s="22">
        <f t="shared" si="3"/>
        <v>50</v>
      </c>
      <c r="J8" s="39"/>
      <c r="K8" s="39"/>
      <c r="L8" s="39"/>
      <c r="M8" s="40">
        <v>2</v>
      </c>
      <c r="N8" s="40">
        <v>2</v>
      </c>
      <c r="O8" s="40"/>
      <c r="P8" s="40"/>
      <c r="Q8" s="40">
        <f t="shared" ref="Q8:S8" si="4">SUM(Q6:Q7)</f>
        <v>56800</v>
      </c>
      <c r="R8" s="48">
        <f t="shared" si="4"/>
        <v>2000</v>
      </c>
      <c r="S8" s="48">
        <f t="shared" si="4"/>
        <v>11360</v>
      </c>
      <c r="T8" s="40">
        <f t="shared" si="2"/>
        <v>70160</v>
      </c>
    </row>
    <row r="9" ht="28" customHeight="1" spans="1:20">
      <c r="A9" s="12">
        <v>4</v>
      </c>
      <c r="B9" s="23" t="s">
        <v>37</v>
      </c>
      <c r="C9" s="24" t="s">
        <v>26</v>
      </c>
      <c r="D9" s="24" t="s">
        <v>27</v>
      </c>
      <c r="E9" s="25">
        <v>40</v>
      </c>
      <c r="F9" s="26">
        <v>36</v>
      </c>
      <c r="G9" s="26">
        <v>36</v>
      </c>
      <c r="H9" s="26">
        <v>0</v>
      </c>
      <c r="I9" s="26">
        <v>36</v>
      </c>
      <c r="J9" s="15" t="s">
        <v>38</v>
      </c>
      <c r="K9" s="38" t="s">
        <v>39</v>
      </c>
      <c r="L9" s="38" t="s">
        <v>40</v>
      </c>
      <c r="M9" s="15">
        <v>1</v>
      </c>
      <c r="N9" s="15">
        <v>1</v>
      </c>
      <c r="O9" s="15">
        <v>120</v>
      </c>
      <c r="P9" s="15">
        <v>1400</v>
      </c>
      <c r="Q9" s="49">
        <f t="shared" si="0"/>
        <v>50400</v>
      </c>
      <c r="R9" s="50">
        <f t="shared" si="1"/>
        <v>3600</v>
      </c>
      <c r="S9" s="50">
        <v>0</v>
      </c>
      <c r="T9" s="49">
        <f t="shared" si="2"/>
        <v>54000</v>
      </c>
    </row>
    <row r="10" ht="28" customHeight="1" spans="1:20">
      <c r="A10" s="12">
        <v>5</v>
      </c>
      <c r="B10" s="27"/>
      <c r="C10" s="24" t="s">
        <v>26</v>
      </c>
      <c r="D10" s="24" t="s">
        <v>27</v>
      </c>
      <c r="E10" s="25">
        <v>40</v>
      </c>
      <c r="F10" s="26">
        <v>33</v>
      </c>
      <c r="G10" s="26">
        <v>0</v>
      </c>
      <c r="H10" s="26">
        <v>0</v>
      </c>
      <c r="I10" s="26">
        <v>33</v>
      </c>
      <c r="J10" s="15" t="s">
        <v>41</v>
      </c>
      <c r="K10" s="38" t="s">
        <v>39</v>
      </c>
      <c r="L10" s="38" t="s">
        <v>40</v>
      </c>
      <c r="M10" s="15">
        <v>2</v>
      </c>
      <c r="N10" s="15">
        <v>1</v>
      </c>
      <c r="O10" s="15">
        <v>120</v>
      </c>
      <c r="P10" s="15">
        <v>1400</v>
      </c>
      <c r="Q10" s="49">
        <f t="shared" si="0"/>
        <v>46200</v>
      </c>
      <c r="R10" s="50">
        <f t="shared" si="1"/>
        <v>3300</v>
      </c>
      <c r="S10" s="50">
        <f t="shared" ref="S10:S13" si="5">F10*280</f>
        <v>9240</v>
      </c>
      <c r="T10" s="49">
        <f t="shared" si="2"/>
        <v>58740</v>
      </c>
    </row>
    <row r="11" ht="28" customHeight="1" spans="1:20">
      <c r="A11" s="12">
        <v>6</v>
      </c>
      <c r="B11" s="27"/>
      <c r="C11" s="24" t="s">
        <v>26</v>
      </c>
      <c r="D11" s="24" t="s">
        <v>27</v>
      </c>
      <c r="E11" s="25">
        <v>39</v>
      </c>
      <c r="F11" s="26">
        <v>37</v>
      </c>
      <c r="G11" s="26">
        <v>13</v>
      </c>
      <c r="H11" s="26">
        <v>0</v>
      </c>
      <c r="I11" s="26">
        <v>36</v>
      </c>
      <c r="J11" s="15" t="s">
        <v>42</v>
      </c>
      <c r="K11" s="38" t="s">
        <v>43</v>
      </c>
      <c r="L11" s="38" t="s">
        <v>40</v>
      </c>
      <c r="M11" s="15">
        <v>3</v>
      </c>
      <c r="N11" s="15">
        <v>1</v>
      </c>
      <c r="O11" s="15">
        <v>120</v>
      </c>
      <c r="P11" s="15">
        <v>1400</v>
      </c>
      <c r="Q11" s="49">
        <f t="shared" si="0"/>
        <v>51800</v>
      </c>
      <c r="R11" s="50">
        <f t="shared" si="1"/>
        <v>3700</v>
      </c>
      <c r="S11" s="50">
        <f t="shared" si="5"/>
        <v>10360</v>
      </c>
      <c r="T11" s="49">
        <f t="shared" si="2"/>
        <v>65860</v>
      </c>
    </row>
    <row r="12" ht="28" customHeight="1" spans="1:20">
      <c r="A12" s="12">
        <v>7</v>
      </c>
      <c r="B12" s="27"/>
      <c r="C12" s="24" t="s">
        <v>26</v>
      </c>
      <c r="D12" s="24" t="s">
        <v>27</v>
      </c>
      <c r="E12" s="16">
        <v>40</v>
      </c>
      <c r="F12" s="26">
        <v>32</v>
      </c>
      <c r="G12" s="26">
        <v>0</v>
      </c>
      <c r="H12" s="26">
        <v>0</v>
      </c>
      <c r="I12" s="26">
        <v>31</v>
      </c>
      <c r="J12" s="15" t="s">
        <v>44</v>
      </c>
      <c r="K12" s="38" t="s">
        <v>45</v>
      </c>
      <c r="L12" s="38" t="s">
        <v>46</v>
      </c>
      <c r="M12" s="15">
        <v>58</v>
      </c>
      <c r="N12" s="15">
        <v>1</v>
      </c>
      <c r="O12" s="15">
        <v>120</v>
      </c>
      <c r="P12" s="15">
        <v>1600</v>
      </c>
      <c r="Q12" s="49">
        <f t="shared" si="0"/>
        <v>51200</v>
      </c>
      <c r="R12" s="50">
        <f t="shared" si="1"/>
        <v>3200</v>
      </c>
      <c r="S12" s="50">
        <v>0</v>
      </c>
      <c r="T12" s="49">
        <f t="shared" si="2"/>
        <v>54400</v>
      </c>
    </row>
    <row r="13" ht="28" customHeight="1" spans="1:20">
      <c r="A13" s="12">
        <v>8</v>
      </c>
      <c r="B13" s="28"/>
      <c r="C13" s="24" t="s">
        <v>26</v>
      </c>
      <c r="D13" s="24" t="s">
        <v>27</v>
      </c>
      <c r="E13" s="29">
        <v>38</v>
      </c>
      <c r="F13" s="26">
        <v>31</v>
      </c>
      <c r="G13" s="26">
        <v>26</v>
      </c>
      <c r="H13" s="26">
        <v>0</v>
      </c>
      <c r="I13" s="26">
        <v>28</v>
      </c>
      <c r="J13" s="38" t="s">
        <v>47</v>
      </c>
      <c r="K13" s="38" t="s">
        <v>45</v>
      </c>
      <c r="L13" s="38" t="s">
        <v>48</v>
      </c>
      <c r="M13" s="15">
        <v>63</v>
      </c>
      <c r="N13" s="38">
        <v>1</v>
      </c>
      <c r="O13" s="38">
        <v>120</v>
      </c>
      <c r="P13" s="38">
        <v>1400</v>
      </c>
      <c r="Q13" s="49">
        <f t="shared" si="0"/>
        <v>43400</v>
      </c>
      <c r="R13" s="50">
        <f t="shared" si="1"/>
        <v>3100</v>
      </c>
      <c r="S13" s="50">
        <f t="shared" si="5"/>
        <v>8680</v>
      </c>
      <c r="T13" s="49">
        <f t="shared" si="2"/>
        <v>55180</v>
      </c>
    </row>
    <row r="14" ht="28" customHeight="1" spans="1:20">
      <c r="A14" s="12">
        <v>9</v>
      </c>
      <c r="B14" s="30" t="s">
        <v>36</v>
      </c>
      <c r="C14" s="30"/>
      <c r="D14" s="30"/>
      <c r="E14" s="31">
        <f t="shared" ref="E14:I14" si="6">SUM(E9:E13)</f>
        <v>197</v>
      </c>
      <c r="F14" s="31">
        <f t="shared" si="6"/>
        <v>169</v>
      </c>
      <c r="G14" s="31">
        <f t="shared" si="6"/>
        <v>75</v>
      </c>
      <c r="H14" s="31">
        <f t="shared" si="6"/>
        <v>0</v>
      </c>
      <c r="I14" s="31">
        <f t="shared" si="6"/>
        <v>164</v>
      </c>
      <c r="J14" s="39"/>
      <c r="K14" s="39"/>
      <c r="L14" s="39"/>
      <c r="M14" s="40">
        <v>4</v>
      </c>
      <c r="N14" s="40">
        <v>4</v>
      </c>
      <c r="O14" s="40"/>
      <c r="P14" s="40"/>
      <c r="Q14" s="40">
        <f t="shared" ref="Q14:T14" si="7">SUM(Q9:Q13)</f>
        <v>243000</v>
      </c>
      <c r="R14" s="48">
        <f t="shared" si="7"/>
        <v>16900</v>
      </c>
      <c r="S14" s="48">
        <f t="shared" si="7"/>
        <v>28280</v>
      </c>
      <c r="T14" s="40">
        <f t="shared" si="7"/>
        <v>288180</v>
      </c>
    </row>
    <row r="15" ht="28" customHeight="1" spans="1:20">
      <c r="A15" s="12">
        <v>10</v>
      </c>
      <c r="B15" s="30" t="s">
        <v>49</v>
      </c>
      <c r="C15" s="30"/>
      <c r="D15" s="30"/>
      <c r="E15" s="31">
        <f t="shared" ref="E15:I15" si="8">E8+E14</f>
        <v>277</v>
      </c>
      <c r="F15" s="31">
        <f t="shared" si="8"/>
        <v>220</v>
      </c>
      <c r="G15" s="31">
        <f t="shared" si="8"/>
        <v>103</v>
      </c>
      <c r="H15" s="31">
        <f t="shared" si="8"/>
        <v>14</v>
      </c>
      <c r="I15" s="31">
        <f t="shared" si="8"/>
        <v>214</v>
      </c>
      <c r="J15" s="31"/>
      <c r="K15" s="31"/>
      <c r="L15" s="31"/>
      <c r="M15" s="31">
        <f t="shared" ref="M15:T15" si="9">M8+M14</f>
        <v>6</v>
      </c>
      <c r="N15" s="31">
        <f t="shared" si="9"/>
        <v>6</v>
      </c>
      <c r="O15" s="31"/>
      <c r="P15" s="31"/>
      <c r="Q15" s="31">
        <f t="shared" si="9"/>
        <v>299800</v>
      </c>
      <c r="R15" s="31">
        <f t="shared" si="9"/>
        <v>18900</v>
      </c>
      <c r="S15" s="31">
        <f t="shared" si="9"/>
        <v>39640</v>
      </c>
      <c r="T15" s="31">
        <f t="shared" si="9"/>
        <v>358340</v>
      </c>
    </row>
    <row r="16" ht="28" customHeight="1" spans="1:20">
      <c r="A16" s="32"/>
      <c r="B16" s="33"/>
      <c r="C16" s="33"/>
      <c r="D16" s="33"/>
      <c r="E16" s="34"/>
      <c r="F16" s="34"/>
      <c r="G16" s="34"/>
      <c r="H16" s="34"/>
      <c r="I16" s="34"/>
      <c r="M16" s="41"/>
      <c r="N16" s="41"/>
      <c r="O16" s="41"/>
      <c r="P16" s="41"/>
      <c r="Q16" s="41"/>
      <c r="R16" s="51"/>
      <c r="S16" s="51"/>
      <c r="T16" s="41"/>
    </row>
    <row r="17" ht="28" customHeight="1" spans="1:20">
      <c r="A17" s="32"/>
      <c r="B17" s="33"/>
      <c r="C17" s="33"/>
      <c r="D17" s="33"/>
      <c r="E17" s="34"/>
      <c r="F17" s="34"/>
      <c r="G17" s="34"/>
      <c r="H17" s="34"/>
      <c r="I17" s="34"/>
      <c r="M17" s="41"/>
      <c r="N17" s="41"/>
      <c r="O17" s="41"/>
      <c r="P17" s="41"/>
      <c r="Q17" s="41"/>
      <c r="R17" s="51"/>
      <c r="S17" s="51"/>
      <c r="T17" s="41"/>
    </row>
  </sheetData>
  <mergeCells count="27">
    <mergeCell ref="A1:T1"/>
    <mergeCell ref="A2:E2"/>
    <mergeCell ref="L2:Q2"/>
    <mergeCell ref="E3:T3"/>
    <mergeCell ref="G4:I4"/>
    <mergeCell ref="B8:D8"/>
    <mergeCell ref="B14:D14"/>
    <mergeCell ref="B15:D15"/>
    <mergeCell ref="A3:A5"/>
    <mergeCell ref="B3:B5"/>
    <mergeCell ref="B6:B7"/>
    <mergeCell ref="B9:B13"/>
    <mergeCell ref="C3:C5"/>
    <mergeCell ref="D3:D5"/>
    <mergeCell ref="E4:E5"/>
    <mergeCell ref="F4:F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ageMargins left="0.550694444444444" right="0.314583333333333" top="1" bottom="1" header="0.5" footer="0.5"/>
  <pageSetup paperSize="9" scale="7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16" sqref="E16"/>
    </sheetView>
  </sheetViews>
  <sheetFormatPr defaultColWidth="8.89166666666667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文山州直属党政机关单位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2022（就）第2批培训补贴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2021-05-18T01:25:00Z</dcterms:created>
  <dcterms:modified xsi:type="dcterms:W3CDTF">2022-12-14T01:53:16Z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